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85" windowWidth="15480" windowHeight="6015" activeTab="1"/>
  </bookViews>
  <sheets>
    <sheet name="得票数集計" sheetId="1" r:id="rId1"/>
    <sheet name="ムダ使いランキング" sheetId="2" r:id="rId2"/>
  </sheets>
  <definedNames/>
  <calcPr fullCalcOnLoad="1"/>
</workbook>
</file>

<file path=xl/sharedStrings.xml><?xml version="1.0" encoding="utf-8"?>
<sst xmlns="http://schemas.openxmlformats.org/spreadsheetml/2006/main" count="349" uniqueCount="92">
  <si>
    <t>候補者氏名</t>
  </si>
  <si>
    <t>党派</t>
  </si>
  <si>
    <t>加藤幸恵</t>
  </si>
  <si>
    <t>日本共産党</t>
  </si>
  <si>
    <t>関裕通</t>
  </si>
  <si>
    <t>自由民主党</t>
  </si>
  <si>
    <t>無所属</t>
  </si>
  <si>
    <t>榊原秀忠</t>
  </si>
  <si>
    <t>矢野由紀子</t>
  </si>
  <si>
    <t>関口京子</t>
  </si>
  <si>
    <t>公明党</t>
  </si>
  <si>
    <t>前田亜希</t>
  </si>
  <si>
    <t>芦田芳枝</t>
  </si>
  <si>
    <t>碇康雄</t>
  </si>
  <si>
    <t>江袋正敬</t>
  </si>
  <si>
    <t>木岡崇</t>
  </si>
  <si>
    <t>富沢太志</t>
  </si>
  <si>
    <t>柳田力</t>
  </si>
  <si>
    <t>谷川恵子</t>
  </si>
  <si>
    <t>今井初枝</t>
  </si>
  <si>
    <t>前原博孝</t>
  </si>
  <si>
    <t>若谷正巳</t>
  </si>
  <si>
    <t>大関修克</t>
  </si>
  <si>
    <t>板橋博美</t>
  </si>
  <si>
    <t>杉本佳代</t>
  </si>
  <si>
    <t>幡野茂</t>
  </si>
  <si>
    <t>光田直之</t>
  </si>
  <si>
    <t>矢作太郎</t>
  </si>
  <si>
    <t>石橋俊伸</t>
  </si>
  <si>
    <t>吉田英司</t>
  </si>
  <si>
    <t>篠田文男</t>
  </si>
  <si>
    <t>宇田川好秀</t>
  </si>
  <si>
    <t>福田洋子</t>
  </si>
  <si>
    <t>松本英彦</t>
  </si>
  <si>
    <t>稲川和成</t>
  </si>
  <si>
    <t>松本進</t>
  </si>
  <si>
    <t>芝崎正太</t>
  </si>
  <si>
    <t>当落</t>
  </si>
  <si>
    <t>○</t>
  </si>
  <si>
    <t>ハイヤー</t>
  </si>
  <si>
    <t>自動車
上限93,730円</t>
  </si>
  <si>
    <t>燃料
上限50,470円</t>
  </si>
  <si>
    <t>運転手
上限70,000円</t>
  </si>
  <si>
    <r>
      <t>節約度</t>
    </r>
    <r>
      <rPr>
        <sz val="10"/>
        <color indexed="40"/>
        <rFont val="ＭＳ Ｐゴシック"/>
        <family val="3"/>
      </rPr>
      <t xml:space="preserve">
公費負担
上限額計額に
対する支出比率
</t>
    </r>
  </si>
  <si>
    <t>無所属</t>
  </si>
  <si>
    <t>岩井定一</t>
  </si>
  <si>
    <t>野口宏明</t>
  </si>
  <si>
    <t>ポスター
枚数
上限833枚</t>
  </si>
  <si>
    <t>ポスター計
上限675,563円</t>
  </si>
  <si>
    <t xml:space="preserve">
公費負担合計
上限889,763円
</t>
  </si>
  <si>
    <t>岡村ゆり子</t>
  </si>
  <si>
    <t>稲垣喜代久</t>
  </si>
  <si>
    <t>関由紀夫</t>
  </si>
  <si>
    <t>青山聖子</t>
  </si>
  <si>
    <t>民主党</t>
  </si>
  <si>
    <t>維新の党</t>
  </si>
  <si>
    <t>坂本大典</t>
  </si>
  <si>
    <t>古川九一</t>
  </si>
  <si>
    <t>金子幸弘</t>
  </si>
  <si>
    <t>最上祐次</t>
  </si>
  <si>
    <t>井上薫</t>
  </si>
  <si>
    <t>飯塚孝行</t>
  </si>
  <si>
    <t>濱田義彦</t>
  </si>
  <si>
    <t>須藤大貴</t>
  </si>
  <si>
    <t>奥富精一</t>
  </si>
  <si>
    <t>平川道也</t>
  </si>
  <si>
    <t>岩井博之</t>
  </si>
  <si>
    <t>藤田貢</t>
  </si>
  <si>
    <t>唐澤のぞみ</t>
  </si>
  <si>
    <t>野崎一則</t>
  </si>
  <si>
    <t>舩津由徳</t>
  </si>
  <si>
    <t>米竹明</t>
  </si>
  <si>
    <t>無所属</t>
  </si>
  <si>
    <t>小林宏</t>
  </si>
  <si>
    <t>中村茂</t>
  </si>
  <si>
    <t>近藤智明</t>
  </si>
  <si>
    <t>日本を元気にする会</t>
  </si>
  <si>
    <t>千葉良雄</t>
  </si>
  <si>
    <t>ポスター
単価
上限@81１</t>
  </si>
  <si>
    <t>ムダ使い
ランキング</t>
  </si>
  <si>
    <t>(選挙公営請求なし)</t>
  </si>
  <si>
    <t>(選挙公営・非該当)</t>
  </si>
  <si>
    <t>公費負担
上限額計額に
対する支出比率</t>
  </si>
  <si>
    <t>合計</t>
  </si>
  <si>
    <t>平均（55名のみ）</t>
  </si>
  <si>
    <t>(改定）自動車
上限110,600円
(+16,870円）</t>
  </si>
  <si>
    <t>(改定）燃料
上限52,920
（+2,450）</t>
  </si>
  <si>
    <t>（改定）運転手
上限87,500円
（+17,500円）</t>
  </si>
  <si>
    <t>自動車
公費負担の
支出率</t>
  </si>
  <si>
    <t>（改定）ポスター計
上限694,722円
(+19,159円）</t>
  </si>
  <si>
    <t>(改定）ポスター
単価
上限@834
（+）23円</t>
  </si>
  <si>
    <t>燃料公費負担の
支出率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</si>
</sst>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0_);[Red]\(0\)"/>
    <numFmt numFmtId="179" formatCode="#,##0_);[Red]\(#,##0\)"/>
    <numFmt numFmtId="180" formatCode="#,##0.00_);[Red]\(#,##0.0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6"/>
      <color indexed="40"/>
      <name val="ＭＳ ゴシック"/>
      <family val="3"/>
    </font>
    <font>
      <sz val="10"/>
      <color indexed="40"/>
      <name val="ＭＳ Ｐゴシック"/>
      <family val="3"/>
    </font>
    <font>
      <sz val="10"/>
      <color indexed="41"/>
      <name val="ＭＳ Ｐゴシック"/>
      <family val="3"/>
    </font>
    <font>
      <sz val="10"/>
      <name val="ＭＳ Ｐゴシック"/>
      <family val="3"/>
    </font>
    <font>
      <sz val="10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"/>
      <color indexed="40"/>
      <name val="ＭＳ Ｐゴシック"/>
      <family val="3"/>
    </font>
    <font>
      <sz val="7.5"/>
      <color indexed="4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ゴシック"/>
      <family val="3"/>
    </font>
    <font>
      <sz val="11"/>
      <color rgb="FFFF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42"/>
      </bottom>
    </border>
    <border>
      <left style="thin">
        <color indexed="8"/>
      </left>
      <right style="thin">
        <color indexed="8"/>
      </right>
      <top style="thin">
        <color indexed="42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 diagonalDown="1">
      <left style="thin">
        <color indexed="8"/>
      </left>
      <right style="thin">
        <color indexed="8"/>
      </right>
      <top style="thin">
        <color indexed="8"/>
      </top>
      <bottom style="thin"/>
      <diagonal style="thin">
        <color indexed="8"/>
      </diagonal>
    </border>
    <border diagonalDown="1">
      <left style="thin"/>
      <right style="thin"/>
      <top style="thin"/>
      <bottom style="thin"/>
      <diagonal style="thin">
        <color indexed="8"/>
      </diagonal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0" fontId="8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77">
    <xf numFmtId="0" fontId="0" fillId="0" borderId="0" xfId="0" applyAlignment="1">
      <alignment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179" fontId="3" fillId="0" borderId="10" xfId="0" applyNumberFormat="1" applyFont="1" applyFill="1" applyBorder="1" applyAlignment="1">
      <alignment horizontal="right" vertical="center" wrapText="1"/>
    </xf>
    <xf numFmtId="179" fontId="4" fillId="0" borderId="10" xfId="0" applyNumberFormat="1" applyFont="1" applyFill="1" applyBorder="1" applyAlignment="1">
      <alignment horizontal="right" vertical="center" wrapText="1"/>
    </xf>
    <xf numFmtId="179" fontId="3" fillId="0" borderId="12" xfId="0" applyNumberFormat="1" applyFont="1" applyFill="1" applyBorder="1" applyAlignment="1">
      <alignment horizontal="right" vertical="center" wrapText="1"/>
    </xf>
    <xf numFmtId="179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79" fontId="3" fillId="0" borderId="13" xfId="0" applyNumberFormat="1" applyFont="1" applyFill="1" applyBorder="1" applyAlignment="1">
      <alignment horizontal="right" vertical="center" wrapText="1"/>
    </xf>
    <xf numFmtId="179" fontId="3" fillId="0" borderId="14" xfId="0" applyNumberFormat="1" applyFont="1" applyFill="1" applyBorder="1" applyAlignment="1">
      <alignment horizontal="right" vertical="center" wrapText="1"/>
    </xf>
    <xf numFmtId="180" fontId="3" fillId="0" borderId="10" xfId="0" applyNumberFormat="1" applyFont="1" applyFill="1" applyBorder="1" applyAlignment="1">
      <alignment horizontal="right" vertical="center" wrapText="1"/>
    </xf>
    <xf numFmtId="180" fontId="4" fillId="0" borderId="10" xfId="0" applyNumberFormat="1" applyFont="1" applyFill="1" applyBorder="1" applyAlignment="1">
      <alignment horizontal="right" vertical="center" wrapText="1"/>
    </xf>
    <xf numFmtId="180" fontId="3" fillId="0" borderId="13" xfId="0" applyNumberFormat="1" applyFont="1" applyFill="1" applyBorder="1" applyAlignment="1">
      <alignment horizontal="right" vertical="center" wrapText="1"/>
    </xf>
    <xf numFmtId="180" fontId="3" fillId="0" borderId="14" xfId="0" applyNumberFormat="1" applyFont="1" applyFill="1" applyBorder="1" applyAlignment="1">
      <alignment horizontal="right" vertical="center" wrapText="1"/>
    </xf>
    <xf numFmtId="180" fontId="3" fillId="0" borderId="15" xfId="0" applyNumberFormat="1" applyFont="1" applyFill="1" applyBorder="1" applyAlignment="1">
      <alignment horizontal="right" vertical="center" wrapText="1"/>
    </xf>
    <xf numFmtId="179" fontId="3" fillId="0" borderId="15" xfId="0" applyNumberFormat="1" applyFont="1" applyFill="1" applyBorder="1" applyAlignment="1">
      <alignment horizontal="right" vertical="center" wrapText="1"/>
    </xf>
    <xf numFmtId="179" fontId="3" fillId="33" borderId="10" xfId="0" applyNumberFormat="1" applyFont="1" applyFill="1" applyBorder="1" applyAlignment="1">
      <alignment horizontal="right" vertical="center" wrapText="1"/>
    </xf>
    <xf numFmtId="179" fontId="4" fillId="33" borderId="10" xfId="0" applyNumberFormat="1" applyFont="1" applyFill="1" applyBorder="1" applyAlignment="1">
      <alignment horizontal="right" vertical="center" wrapText="1"/>
    </xf>
    <xf numFmtId="179" fontId="3" fillId="33" borderId="15" xfId="0" applyNumberFormat="1" applyFont="1" applyFill="1" applyBorder="1" applyAlignment="1">
      <alignment horizontal="right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10" fontId="3" fillId="0" borderId="10" xfId="0" applyNumberFormat="1" applyFont="1" applyFill="1" applyBorder="1" applyAlignment="1">
      <alignment horizontal="right" vertical="center" wrapText="1"/>
    </xf>
    <xf numFmtId="180" fontId="4" fillId="33" borderId="14" xfId="0" applyNumberFormat="1" applyFont="1" applyFill="1" applyBorder="1" applyAlignment="1">
      <alignment horizontal="right" vertical="center" wrapText="1"/>
    </xf>
    <xf numFmtId="180" fontId="4" fillId="33" borderId="10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3" fillId="0" borderId="13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179" fontId="3" fillId="0" borderId="15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177" fontId="3" fillId="0" borderId="13" xfId="0" applyNumberFormat="1" applyFont="1" applyFill="1" applyBorder="1" applyAlignment="1">
      <alignment horizontal="center" vertical="center" wrapText="1"/>
    </xf>
    <xf numFmtId="179" fontId="3" fillId="0" borderId="13" xfId="0" applyNumberFormat="1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179" fontId="3" fillId="33" borderId="15" xfId="0" applyNumberFormat="1" applyFont="1" applyFill="1" applyBorder="1" applyAlignment="1">
      <alignment horizontal="center" vertical="center" wrapText="1"/>
    </xf>
    <xf numFmtId="180" fontId="3" fillId="34" borderId="10" xfId="0" applyNumberFormat="1" applyFont="1" applyFill="1" applyBorder="1" applyAlignment="1">
      <alignment horizontal="right" vertical="center" wrapText="1"/>
    </xf>
    <xf numFmtId="179" fontId="3" fillId="0" borderId="16" xfId="0" applyNumberFormat="1" applyFont="1" applyFill="1" applyBorder="1" applyAlignment="1">
      <alignment horizontal="right" vertical="center" wrapText="1"/>
    </xf>
    <xf numFmtId="180" fontId="3" fillId="0" borderId="16" xfId="0" applyNumberFormat="1" applyFont="1" applyFill="1" applyBorder="1" applyAlignment="1">
      <alignment horizontal="right" vertical="center" wrapText="1"/>
    </xf>
    <xf numFmtId="10" fontId="3" fillId="0" borderId="16" xfId="0" applyNumberFormat="1" applyFont="1" applyFill="1" applyBorder="1" applyAlignment="1">
      <alignment horizontal="right" vertical="center" wrapText="1"/>
    </xf>
    <xf numFmtId="179" fontId="3" fillId="34" borderId="10" xfId="0" applyNumberFormat="1" applyFont="1" applyFill="1" applyBorder="1" applyAlignment="1">
      <alignment horizontal="right" vertical="center" wrapText="1"/>
    </xf>
    <xf numFmtId="179" fontId="4" fillId="34" borderId="10" xfId="0" applyNumberFormat="1" applyFont="1" applyFill="1" applyBorder="1" applyAlignment="1">
      <alignment horizontal="right" vertical="center" wrapText="1"/>
    </xf>
    <xf numFmtId="179" fontId="3" fillId="34" borderId="15" xfId="0" applyNumberFormat="1" applyFont="1" applyFill="1" applyBorder="1" applyAlignment="1">
      <alignment horizontal="right" vertical="center" wrapText="1"/>
    </xf>
    <xf numFmtId="179" fontId="4" fillId="34" borderId="14" xfId="0" applyNumberFormat="1" applyFont="1" applyFill="1" applyBorder="1" applyAlignment="1">
      <alignment horizontal="right" vertical="center" wrapText="1"/>
    </xf>
    <xf numFmtId="179" fontId="3" fillId="34" borderId="13" xfId="0" applyNumberFormat="1" applyFont="1" applyFill="1" applyBorder="1" applyAlignment="1">
      <alignment horizontal="right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179" fontId="3" fillId="0" borderId="17" xfId="0" applyNumberFormat="1" applyFont="1" applyFill="1" applyBorder="1" applyAlignment="1">
      <alignment horizontal="right" vertical="center" wrapText="1"/>
    </xf>
    <xf numFmtId="180" fontId="3" fillId="0" borderId="17" xfId="0" applyNumberFormat="1" applyFont="1" applyFill="1" applyBorder="1" applyAlignment="1">
      <alignment horizontal="right" vertical="center" wrapText="1"/>
    </xf>
    <xf numFmtId="179" fontId="3" fillId="33" borderId="14" xfId="0" applyNumberFormat="1" applyFont="1" applyFill="1" applyBorder="1" applyAlignment="1">
      <alignment horizontal="right" vertical="center" wrapText="1"/>
    </xf>
    <xf numFmtId="0" fontId="3" fillId="33" borderId="18" xfId="0" applyNumberFormat="1" applyFont="1" applyFill="1" applyBorder="1" applyAlignment="1">
      <alignment horizontal="center" vertical="center" wrapText="1"/>
    </xf>
    <xf numFmtId="177" fontId="3" fillId="0" borderId="18" xfId="0" applyNumberFormat="1" applyFont="1" applyFill="1" applyBorder="1" applyAlignment="1">
      <alignment horizontal="center" vertical="center" wrapText="1"/>
    </xf>
    <xf numFmtId="177" fontId="3" fillId="0" borderId="19" xfId="0" applyNumberFormat="1" applyFont="1" applyFill="1" applyBorder="1" applyAlignment="1">
      <alignment horizontal="center" vertical="center" wrapText="1"/>
    </xf>
    <xf numFmtId="177" fontId="3" fillId="0" borderId="20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180" fontId="4" fillId="0" borderId="13" xfId="0" applyNumberFormat="1" applyFont="1" applyFill="1" applyBorder="1" applyAlignment="1">
      <alignment horizontal="right" vertical="center" wrapText="1"/>
    </xf>
    <xf numFmtId="179" fontId="4" fillId="0" borderId="13" xfId="0" applyNumberFormat="1" applyFont="1" applyFill="1" applyBorder="1" applyAlignment="1">
      <alignment horizontal="right" vertical="center" wrapText="1"/>
    </xf>
    <xf numFmtId="0" fontId="0" fillId="34" borderId="15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10" fontId="3" fillId="0" borderId="10" xfId="0" applyNumberFormat="1" applyFont="1" applyFill="1" applyBorder="1" applyAlignment="1">
      <alignment horizontal="center" vertical="center" wrapText="1"/>
    </xf>
    <xf numFmtId="10" fontId="4" fillId="0" borderId="10" xfId="0" applyNumberFormat="1" applyFont="1" applyFill="1" applyBorder="1" applyAlignment="1">
      <alignment horizontal="center" vertical="center" wrapText="1"/>
    </xf>
    <xf numFmtId="10" fontId="4" fillId="0" borderId="13" xfId="0" applyNumberFormat="1" applyFont="1" applyFill="1" applyBorder="1" applyAlignment="1">
      <alignment horizontal="center" vertical="center" wrapText="1"/>
    </xf>
    <xf numFmtId="10" fontId="3" fillId="0" borderId="15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0" fillId="35" borderId="15" xfId="0" applyFill="1" applyBorder="1" applyAlignment="1">
      <alignment vertical="center"/>
    </xf>
    <xf numFmtId="0" fontId="0" fillId="35" borderId="15" xfId="0" applyFill="1" applyBorder="1" applyAlignment="1">
      <alignment horizontal="center" vertical="center"/>
    </xf>
    <xf numFmtId="0" fontId="0" fillId="35" borderId="15" xfId="0" applyFill="1" applyBorder="1" applyAlignment="1">
      <alignment horizontal="right" vertical="center"/>
    </xf>
    <xf numFmtId="179" fontId="0" fillId="35" borderId="15" xfId="0" applyNumberFormat="1" applyFill="1" applyBorder="1" applyAlignment="1">
      <alignment vertical="center"/>
    </xf>
    <xf numFmtId="176" fontId="0" fillId="35" borderId="15" xfId="0" applyNumberFormat="1" applyFill="1" applyBorder="1" applyAlignment="1">
      <alignment vertical="center"/>
    </xf>
    <xf numFmtId="0" fontId="46" fillId="33" borderId="10" xfId="0" applyNumberFormat="1" applyFont="1" applyFill="1" applyBorder="1" applyAlignment="1">
      <alignment horizontal="center" vertical="center" wrapText="1"/>
    </xf>
    <xf numFmtId="179" fontId="0" fillId="35" borderId="15" xfId="0" applyNumberFormat="1" applyFill="1" applyBorder="1" applyAlignment="1">
      <alignment horizontal="right" vertical="center"/>
    </xf>
    <xf numFmtId="0" fontId="3" fillId="0" borderId="10" xfId="0" applyNumberFormat="1" applyFont="1" applyFill="1" applyBorder="1" applyAlignment="1">
      <alignment horizontal="right" vertical="center" wrapText="1"/>
    </xf>
    <xf numFmtId="179" fontId="47" fillId="35" borderId="15" xfId="0" applyNumberFormat="1" applyFont="1" applyFill="1" applyBorder="1" applyAlignment="1">
      <alignment horizontal="right" vertical="center"/>
    </xf>
    <xf numFmtId="179" fontId="47" fillId="35" borderId="15" xfId="0" applyNumberFormat="1" applyFont="1" applyFill="1" applyBorder="1" applyAlignment="1">
      <alignment vertical="center"/>
    </xf>
    <xf numFmtId="179" fontId="3" fillId="0" borderId="21" xfId="0" applyNumberFormat="1" applyFont="1" applyFill="1" applyBorder="1" applyAlignment="1">
      <alignment horizontal="right" vertical="center" wrapText="1"/>
    </xf>
    <xf numFmtId="180" fontId="3" fillId="0" borderId="20" xfId="0" applyNumberFormat="1" applyFont="1" applyFill="1" applyBorder="1" applyAlignment="1">
      <alignment horizontal="right" vertical="center" wrapText="1"/>
    </xf>
    <xf numFmtId="180" fontId="3" fillId="0" borderId="22" xfId="0" applyNumberFormat="1" applyFont="1" applyFill="1" applyBorder="1" applyAlignment="1">
      <alignment horizontal="right" vertical="center" wrapText="1"/>
    </xf>
    <xf numFmtId="179" fontId="47" fillId="0" borderId="0" xfId="0" applyNumberFormat="1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FFFF"/>
      <rgbColor rgb="00000000"/>
      <rgbColor rgb="00000000"/>
      <rgbColor rgb="00490000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47625</xdr:rowOff>
    </xdr:from>
    <xdr:to>
      <xdr:col>0</xdr:col>
      <xdr:colOff>0</xdr:colOff>
      <xdr:row>19</xdr:row>
      <xdr:rowOff>85725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375285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5</xdr:col>
      <xdr:colOff>123825</xdr:colOff>
      <xdr:row>0</xdr:row>
      <xdr:rowOff>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2590800" y="0"/>
          <a:ext cx="1162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候補者別一覧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47625</xdr:rowOff>
    </xdr:from>
    <xdr:to>
      <xdr:col>0</xdr:col>
      <xdr:colOff>0</xdr:colOff>
      <xdr:row>18</xdr:row>
      <xdr:rowOff>85725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438275" y="325755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409575</xdr:colOff>
      <xdr:row>0</xdr:row>
      <xdr:rowOff>0</xdr:rowOff>
    </xdr:from>
    <xdr:to>
      <xdr:col>9</xdr:col>
      <xdr:colOff>123825</xdr:colOff>
      <xdr:row>0</xdr:row>
      <xdr:rowOff>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5638800" y="0"/>
          <a:ext cx="3133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候補者別一覧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1">
      <selection activeCell="J54" sqref="J54"/>
    </sheetView>
  </sheetViews>
  <sheetFormatPr defaultColWidth="9.00390625" defaultRowHeight="13.5"/>
  <cols>
    <col min="1" max="1" width="5.50390625" style="10" customWidth="1"/>
    <col min="2" max="2" width="11.00390625" style="0" customWidth="1"/>
    <col min="3" max="3" width="12.125" style="0" customWidth="1"/>
    <col min="4" max="4" width="8.25390625" style="10" customWidth="1"/>
    <col min="5" max="6" width="10.75390625" style="27" customWidth="1"/>
    <col min="7" max="7" width="12.00390625" style="27" customWidth="1"/>
    <col min="8" max="9" width="10.375" style="27" customWidth="1"/>
    <col min="10" max="12" width="11.875" style="0" customWidth="1"/>
  </cols>
  <sheetData>
    <row r="1" spans="1:9" ht="27" customHeight="1">
      <c r="A1"/>
      <c r="D1"/>
      <c r="E1"/>
      <c r="F1"/>
      <c r="G1"/>
      <c r="H1"/>
      <c r="I1"/>
    </row>
    <row r="2" spans="1:12" ht="60">
      <c r="A2" s="22" t="s">
        <v>37</v>
      </c>
      <c r="B2" s="22" t="s">
        <v>0</v>
      </c>
      <c r="C2" s="22" t="s">
        <v>1</v>
      </c>
      <c r="D2" s="22" t="s">
        <v>39</v>
      </c>
      <c r="E2" s="22" t="s">
        <v>40</v>
      </c>
      <c r="F2" s="22" t="s">
        <v>41</v>
      </c>
      <c r="G2" s="22" t="s">
        <v>42</v>
      </c>
      <c r="H2" s="22" t="s">
        <v>78</v>
      </c>
      <c r="I2" s="22" t="s">
        <v>47</v>
      </c>
      <c r="J2" s="22" t="s">
        <v>48</v>
      </c>
      <c r="K2" s="22" t="s">
        <v>49</v>
      </c>
      <c r="L2" s="23" t="s">
        <v>43</v>
      </c>
    </row>
    <row r="3" spans="1:12" ht="12.75" customHeight="1">
      <c r="A3" s="2" t="s">
        <v>38</v>
      </c>
      <c r="B3" s="1" t="s">
        <v>50</v>
      </c>
      <c r="C3" s="1" t="s">
        <v>6</v>
      </c>
      <c r="D3" s="9">
        <v>0</v>
      </c>
      <c r="E3" s="6">
        <v>92988</v>
      </c>
      <c r="F3" s="6">
        <v>20404</v>
      </c>
      <c r="G3" s="6">
        <v>0</v>
      </c>
      <c r="H3" s="36">
        <v>811</v>
      </c>
      <c r="I3" s="6">
        <v>830</v>
      </c>
      <c r="J3" s="6">
        <f>H3*I3</f>
        <v>673130</v>
      </c>
      <c r="K3" s="6">
        <f aca="true" t="shared" si="0" ref="K3:K34">D3+E3+F3+G3+J3</f>
        <v>786522</v>
      </c>
      <c r="L3" s="24">
        <f>K3/1197436</f>
        <v>0.6568384448104115</v>
      </c>
    </row>
    <row r="4" spans="1:12" ht="12.75" customHeight="1">
      <c r="A4" s="2" t="s">
        <v>38</v>
      </c>
      <c r="B4" s="3" t="s">
        <v>51</v>
      </c>
      <c r="C4" s="3" t="s">
        <v>5</v>
      </c>
      <c r="D4" s="9">
        <v>0</v>
      </c>
      <c r="E4" s="7">
        <v>91000</v>
      </c>
      <c r="F4" s="7">
        <v>16724</v>
      </c>
      <c r="G4" s="41">
        <v>70000</v>
      </c>
      <c r="H4" s="14">
        <v>778</v>
      </c>
      <c r="I4" s="7">
        <v>800</v>
      </c>
      <c r="J4" s="6">
        <f>H4*I4</f>
        <v>622400</v>
      </c>
      <c r="K4" s="6">
        <f t="shared" si="0"/>
        <v>800124</v>
      </c>
      <c r="L4" s="24">
        <f>K4/889763</f>
        <v>0.8992551949226929</v>
      </c>
    </row>
    <row r="5" spans="1:12" ht="12.75" customHeight="1">
      <c r="A5" s="2" t="s">
        <v>38</v>
      </c>
      <c r="B5" s="3" t="s">
        <v>52</v>
      </c>
      <c r="C5" s="1" t="s">
        <v>10</v>
      </c>
      <c r="D5" s="9">
        <v>0</v>
      </c>
      <c r="E5" s="7">
        <v>45500</v>
      </c>
      <c r="F5" s="7">
        <v>0</v>
      </c>
      <c r="G5" s="7">
        <v>0</v>
      </c>
      <c r="H5" s="14">
        <v>680</v>
      </c>
      <c r="I5" s="7">
        <v>830</v>
      </c>
      <c r="J5" s="6">
        <f aca="true" t="shared" si="1" ref="J5:J58">H5*I5</f>
        <v>564400</v>
      </c>
      <c r="K5" s="6">
        <f t="shared" si="0"/>
        <v>609900</v>
      </c>
      <c r="L5" s="24">
        <f aca="true" t="shared" si="2" ref="L5:L58">K5/889763</f>
        <v>0.6854634323971665</v>
      </c>
    </row>
    <row r="6" spans="1:12" ht="12.75" customHeight="1">
      <c r="A6" s="2" t="s">
        <v>38</v>
      </c>
      <c r="B6" s="1" t="s">
        <v>31</v>
      </c>
      <c r="C6" s="1" t="s">
        <v>5</v>
      </c>
      <c r="D6" s="9">
        <v>0</v>
      </c>
      <c r="E6" s="6">
        <v>83160</v>
      </c>
      <c r="F6" s="6">
        <v>16252</v>
      </c>
      <c r="G6" s="40">
        <v>70000</v>
      </c>
      <c r="H6" s="13">
        <v>411</v>
      </c>
      <c r="I6" s="6">
        <v>800</v>
      </c>
      <c r="J6" s="6">
        <f t="shared" si="1"/>
        <v>328800</v>
      </c>
      <c r="K6" s="6">
        <f t="shared" si="0"/>
        <v>498212</v>
      </c>
      <c r="L6" s="24">
        <f t="shared" si="2"/>
        <v>0.559937871096011</v>
      </c>
    </row>
    <row r="7" spans="1:12" ht="13.5" customHeight="1">
      <c r="A7" s="2" t="s">
        <v>38</v>
      </c>
      <c r="B7" s="1" t="s">
        <v>19</v>
      </c>
      <c r="C7" s="1" t="s">
        <v>3</v>
      </c>
      <c r="D7" s="9">
        <v>0</v>
      </c>
      <c r="E7" s="6">
        <v>0</v>
      </c>
      <c r="F7" s="6">
        <v>0</v>
      </c>
      <c r="G7" s="40">
        <v>70000</v>
      </c>
      <c r="H7" s="13">
        <v>558</v>
      </c>
      <c r="I7" s="6">
        <v>790</v>
      </c>
      <c r="J7" s="6">
        <f t="shared" si="1"/>
        <v>440820</v>
      </c>
      <c r="K7" s="6">
        <f t="shared" si="0"/>
        <v>510820</v>
      </c>
      <c r="L7" s="24">
        <f t="shared" si="2"/>
        <v>0.5741079366078383</v>
      </c>
    </row>
    <row r="8" spans="1:12" ht="12.75" customHeight="1">
      <c r="A8" s="2" t="s">
        <v>38</v>
      </c>
      <c r="B8" s="1" t="s">
        <v>35</v>
      </c>
      <c r="C8" s="1" t="s">
        <v>10</v>
      </c>
      <c r="D8" s="9">
        <v>0</v>
      </c>
      <c r="E8" s="6">
        <v>83160</v>
      </c>
      <c r="F8" s="6">
        <v>0</v>
      </c>
      <c r="G8" s="6">
        <v>0</v>
      </c>
      <c r="H8" s="13">
        <v>680</v>
      </c>
      <c r="I8" s="6">
        <v>830</v>
      </c>
      <c r="J8" s="6">
        <f t="shared" si="1"/>
        <v>564400</v>
      </c>
      <c r="K8" s="6">
        <f t="shared" si="0"/>
        <v>647560</v>
      </c>
      <c r="L8" s="24">
        <f t="shared" si="2"/>
        <v>0.7277893101870948</v>
      </c>
    </row>
    <row r="9" spans="1:12" ht="12.75" customHeight="1">
      <c r="A9" s="2" t="s">
        <v>38</v>
      </c>
      <c r="B9" s="5" t="s">
        <v>4</v>
      </c>
      <c r="C9" s="1" t="s">
        <v>5</v>
      </c>
      <c r="D9" s="9">
        <v>0</v>
      </c>
      <c r="E9" s="40">
        <v>93730</v>
      </c>
      <c r="F9" s="6">
        <v>15812</v>
      </c>
      <c r="G9" s="6">
        <v>0</v>
      </c>
      <c r="H9" s="13">
        <v>800</v>
      </c>
      <c r="I9" s="6">
        <v>820</v>
      </c>
      <c r="J9" s="6">
        <f t="shared" si="1"/>
        <v>656000</v>
      </c>
      <c r="K9" s="6">
        <f t="shared" si="0"/>
        <v>765542</v>
      </c>
      <c r="L9" s="24">
        <f t="shared" si="2"/>
        <v>0.8603886652962642</v>
      </c>
    </row>
    <row r="10" spans="1:12" ht="12.75" customHeight="1">
      <c r="A10" s="2" t="s">
        <v>38</v>
      </c>
      <c r="B10" s="1" t="s">
        <v>53</v>
      </c>
      <c r="C10" s="1" t="s">
        <v>5</v>
      </c>
      <c r="D10" s="9">
        <v>0</v>
      </c>
      <c r="E10" s="6">
        <v>91000</v>
      </c>
      <c r="F10" s="6">
        <v>15645</v>
      </c>
      <c r="G10" s="40">
        <v>70000</v>
      </c>
      <c r="H10" s="36">
        <v>811</v>
      </c>
      <c r="I10" s="6">
        <v>830</v>
      </c>
      <c r="J10" s="6">
        <f t="shared" si="1"/>
        <v>673130</v>
      </c>
      <c r="K10" s="6">
        <f t="shared" si="0"/>
        <v>849775</v>
      </c>
      <c r="L10" s="24">
        <f t="shared" si="2"/>
        <v>0.9550576951390426</v>
      </c>
    </row>
    <row r="11" spans="1:12" ht="12.75" customHeight="1">
      <c r="A11" s="2" t="s">
        <v>38</v>
      </c>
      <c r="B11" s="1" t="s">
        <v>13</v>
      </c>
      <c r="C11" s="1" t="s">
        <v>54</v>
      </c>
      <c r="D11" s="9">
        <v>0</v>
      </c>
      <c r="E11" s="7">
        <v>0</v>
      </c>
      <c r="F11" s="6">
        <v>17695</v>
      </c>
      <c r="G11" s="41">
        <v>70000</v>
      </c>
      <c r="H11" s="14">
        <v>216</v>
      </c>
      <c r="I11" s="20">
        <v>833</v>
      </c>
      <c r="J11" s="6">
        <f t="shared" si="1"/>
        <v>179928</v>
      </c>
      <c r="K11" s="6">
        <f t="shared" si="0"/>
        <v>267623</v>
      </c>
      <c r="L11" s="24">
        <f t="shared" si="2"/>
        <v>0.30078009537371186</v>
      </c>
    </row>
    <row r="12" spans="1:12" ht="12.75" customHeight="1">
      <c r="A12" s="2" t="s">
        <v>38</v>
      </c>
      <c r="B12" s="1" t="s">
        <v>29</v>
      </c>
      <c r="C12" s="1" t="s">
        <v>5</v>
      </c>
      <c r="D12" s="9">
        <v>0</v>
      </c>
      <c r="E12" s="6">
        <v>90720</v>
      </c>
      <c r="F12" s="6">
        <v>19192</v>
      </c>
      <c r="G12" s="6">
        <v>0</v>
      </c>
      <c r="H12" s="36">
        <v>811</v>
      </c>
      <c r="I12" s="19">
        <v>833</v>
      </c>
      <c r="J12" s="40">
        <f t="shared" si="1"/>
        <v>675563</v>
      </c>
      <c r="K12" s="6">
        <f t="shared" si="0"/>
        <v>785475</v>
      </c>
      <c r="L12" s="24">
        <f t="shared" si="2"/>
        <v>0.8827912601445553</v>
      </c>
    </row>
    <row r="13" spans="1:12" ht="12.75" customHeight="1">
      <c r="A13" s="2" t="s">
        <v>38</v>
      </c>
      <c r="B13" s="1" t="s">
        <v>16</v>
      </c>
      <c r="C13" s="1" t="s">
        <v>55</v>
      </c>
      <c r="D13" s="9">
        <v>0</v>
      </c>
      <c r="E13" s="6">
        <v>56700</v>
      </c>
      <c r="F13" s="6">
        <v>17380</v>
      </c>
      <c r="G13" s="40">
        <v>70000</v>
      </c>
      <c r="H13" s="36">
        <v>811</v>
      </c>
      <c r="I13" s="40">
        <v>833</v>
      </c>
      <c r="J13" s="40">
        <f t="shared" si="1"/>
        <v>675563</v>
      </c>
      <c r="K13" s="6">
        <f t="shared" si="0"/>
        <v>819643</v>
      </c>
      <c r="L13" s="24">
        <f t="shared" si="2"/>
        <v>0.9211924973279402</v>
      </c>
    </row>
    <row r="14" spans="1:12" ht="12.75" customHeight="1">
      <c r="A14" s="2" t="s">
        <v>38</v>
      </c>
      <c r="B14" s="1" t="s">
        <v>2</v>
      </c>
      <c r="C14" s="1" t="s">
        <v>3</v>
      </c>
      <c r="D14" s="9">
        <v>0</v>
      </c>
      <c r="E14" s="6">
        <v>0</v>
      </c>
      <c r="F14" s="6">
        <v>0</v>
      </c>
      <c r="G14" s="40">
        <v>70000</v>
      </c>
      <c r="H14" s="13">
        <v>558</v>
      </c>
      <c r="I14" s="6">
        <v>790</v>
      </c>
      <c r="J14" s="6">
        <f t="shared" si="1"/>
        <v>440820</v>
      </c>
      <c r="K14" s="6">
        <f t="shared" si="0"/>
        <v>510820</v>
      </c>
      <c r="L14" s="24">
        <f t="shared" si="2"/>
        <v>0.5741079366078383</v>
      </c>
    </row>
    <row r="15" spans="1:12" ht="12.75" customHeight="1">
      <c r="A15" s="2" t="s">
        <v>38</v>
      </c>
      <c r="B15" s="1" t="s">
        <v>22</v>
      </c>
      <c r="C15" s="1" t="s">
        <v>10</v>
      </c>
      <c r="D15" s="9">
        <v>0</v>
      </c>
      <c r="E15" s="6">
        <v>83160</v>
      </c>
      <c r="F15" s="6">
        <v>0</v>
      </c>
      <c r="G15" s="6">
        <v>0</v>
      </c>
      <c r="H15" s="13">
        <v>680</v>
      </c>
      <c r="I15" s="6">
        <v>830</v>
      </c>
      <c r="J15" s="6">
        <f t="shared" si="1"/>
        <v>564400</v>
      </c>
      <c r="K15" s="6">
        <f t="shared" si="0"/>
        <v>647560</v>
      </c>
      <c r="L15" s="24">
        <f t="shared" si="2"/>
        <v>0.7277893101870948</v>
      </c>
    </row>
    <row r="16" spans="1:12" ht="12.75" customHeight="1">
      <c r="A16" s="2" t="s">
        <v>38</v>
      </c>
      <c r="B16" s="1" t="s">
        <v>56</v>
      </c>
      <c r="C16" s="1" t="s">
        <v>44</v>
      </c>
      <c r="D16" s="9">
        <v>0</v>
      </c>
      <c r="E16" s="40">
        <v>93730</v>
      </c>
      <c r="F16" s="6">
        <v>19914</v>
      </c>
      <c r="G16" s="40">
        <v>70000</v>
      </c>
      <c r="H16" s="13">
        <v>756</v>
      </c>
      <c r="I16" s="6">
        <v>800</v>
      </c>
      <c r="J16" s="6">
        <f t="shared" si="1"/>
        <v>604800</v>
      </c>
      <c r="K16" s="6">
        <f t="shared" si="0"/>
        <v>788444</v>
      </c>
      <c r="L16" s="24">
        <f t="shared" si="2"/>
        <v>0.8861281037759493</v>
      </c>
    </row>
    <row r="17" spans="1:12" ht="12.75" customHeight="1">
      <c r="A17" s="2" t="s">
        <v>38</v>
      </c>
      <c r="B17" s="3" t="s">
        <v>9</v>
      </c>
      <c r="C17" s="3" t="s">
        <v>10</v>
      </c>
      <c r="D17" s="9">
        <v>0</v>
      </c>
      <c r="E17" s="6">
        <v>60480</v>
      </c>
      <c r="F17" s="6">
        <v>0</v>
      </c>
      <c r="G17" s="6">
        <v>0</v>
      </c>
      <c r="H17" s="14">
        <v>680</v>
      </c>
      <c r="I17" s="7">
        <v>830</v>
      </c>
      <c r="J17" s="6">
        <f t="shared" si="1"/>
        <v>564400</v>
      </c>
      <c r="K17" s="6">
        <f t="shared" si="0"/>
        <v>624880</v>
      </c>
      <c r="L17" s="24">
        <f t="shared" si="2"/>
        <v>0.7022993763507811</v>
      </c>
    </row>
    <row r="18" spans="1:12" ht="12.75" customHeight="1">
      <c r="A18" s="2" t="s">
        <v>38</v>
      </c>
      <c r="B18" s="1" t="s">
        <v>12</v>
      </c>
      <c r="C18" s="1" t="s">
        <v>10</v>
      </c>
      <c r="D18" s="9">
        <v>0</v>
      </c>
      <c r="E18" s="6">
        <v>42665</v>
      </c>
      <c r="F18" s="6">
        <v>0</v>
      </c>
      <c r="G18" s="6">
        <v>0</v>
      </c>
      <c r="H18" s="13">
        <v>680</v>
      </c>
      <c r="I18" s="6">
        <v>830</v>
      </c>
      <c r="J18" s="6">
        <f t="shared" si="1"/>
        <v>564400</v>
      </c>
      <c r="K18" s="6">
        <f t="shared" si="0"/>
        <v>607065</v>
      </c>
      <c r="L18" s="24">
        <f t="shared" si="2"/>
        <v>0.6822771906676273</v>
      </c>
    </row>
    <row r="19" spans="1:12" ht="12.75" customHeight="1">
      <c r="A19" s="2" t="s">
        <v>38</v>
      </c>
      <c r="B19" s="1" t="s">
        <v>27</v>
      </c>
      <c r="C19" s="1" t="s">
        <v>54</v>
      </c>
      <c r="D19" s="9">
        <v>0</v>
      </c>
      <c r="E19" s="6">
        <v>92988</v>
      </c>
      <c r="F19" s="6">
        <v>18034</v>
      </c>
      <c r="G19" s="40">
        <v>70000</v>
      </c>
      <c r="H19" s="13">
        <v>291</v>
      </c>
      <c r="I19" s="40">
        <v>833</v>
      </c>
      <c r="J19" s="6">
        <f t="shared" si="1"/>
        <v>242403</v>
      </c>
      <c r="K19" s="6">
        <f t="shared" si="0"/>
        <v>423425</v>
      </c>
      <c r="L19" s="24">
        <f t="shared" si="2"/>
        <v>0.47588515143920346</v>
      </c>
    </row>
    <row r="20" spans="1:12" ht="12.75" customHeight="1">
      <c r="A20" s="2" t="s">
        <v>38</v>
      </c>
      <c r="B20" s="1" t="s">
        <v>8</v>
      </c>
      <c r="C20" s="1" t="s">
        <v>3</v>
      </c>
      <c r="D20" s="9">
        <v>0</v>
      </c>
      <c r="E20" s="6">
        <v>0</v>
      </c>
      <c r="F20" s="6">
        <v>0</v>
      </c>
      <c r="G20" s="40">
        <v>70000</v>
      </c>
      <c r="H20" s="13">
        <v>558</v>
      </c>
      <c r="I20" s="6">
        <v>790</v>
      </c>
      <c r="J20" s="6">
        <f t="shared" si="1"/>
        <v>440820</v>
      </c>
      <c r="K20" s="6">
        <f t="shared" si="0"/>
        <v>510820</v>
      </c>
      <c r="L20" s="24">
        <f t="shared" si="2"/>
        <v>0.5741079366078383</v>
      </c>
    </row>
    <row r="21" spans="1:12" ht="12.75" customHeight="1">
      <c r="A21" s="2" t="s">
        <v>38</v>
      </c>
      <c r="B21" s="1" t="s">
        <v>21</v>
      </c>
      <c r="C21" s="1" t="s">
        <v>5</v>
      </c>
      <c r="D21" s="9">
        <v>0</v>
      </c>
      <c r="E21" s="6">
        <v>56700</v>
      </c>
      <c r="F21" s="6">
        <v>10507</v>
      </c>
      <c r="G21" s="40">
        <v>70000</v>
      </c>
      <c r="H21" s="36">
        <v>811</v>
      </c>
      <c r="I21" s="40">
        <v>833</v>
      </c>
      <c r="J21" s="40">
        <f t="shared" si="1"/>
        <v>675563</v>
      </c>
      <c r="K21" s="6">
        <f t="shared" si="0"/>
        <v>812770</v>
      </c>
      <c r="L21" s="24">
        <f t="shared" si="2"/>
        <v>0.9134679684365388</v>
      </c>
    </row>
    <row r="22" spans="1:12" ht="12.75" customHeight="1">
      <c r="A22" s="2" t="s">
        <v>38</v>
      </c>
      <c r="B22" s="1" t="s">
        <v>14</v>
      </c>
      <c r="C22" s="1" t="s">
        <v>10</v>
      </c>
      <c r="D22" s="9">
        <v>0</v>
      </c>
      <c r="E22" s="6">
        <v>86940</v>
      </c>
      <c r="F22" s="6">
        <v>0</v>
      </c>
      <c r="G22" s="6">
        <v>0</v>
      </c>
      <c r="H22" s="13">
        <v>680</v>
      </c>
      <c r="I22" s="6">
        <v>830</v>
      </c>
      <c r="J22" s="6">
        <f t="shared" si="1"/>
        <v>564400</v>
      </c>
      <c r="K22" s="6">
        <f t="shared" si="0"/>
        <v>651340</v>
      </c>
      <c r="L22" s="24">
        <f t="shared" si="2"/>
        <v>0.732037632493147</v>
      </c>
    </row>
    <row r="23" spans="1:12" ht="12.75" customHeight="1">
      <c r="A23" s="2" t="s">
        <v>38</v>
      </c>
      <c r="B23" s="1" t="s">
        <v>25</v>
      </c>
      <c r="C23" s="1" t="s">
        <v>10</v>
      </c>
      <c r="D23" s="9">
        <v>0</v>
      </c>
      <c r="E23" s="6">
        <v>22680</v>
      </c>
      <c r="F23" s="6">
        <v>0</v>
      </c>
      <c r="G23" s="6">
        <v>0</v>
      </c>
      <c r="H23" s="13">
        <v>680</v>
      </c>
      <c r="I23" s="6">
        <v>830</v>
      </c>
      <c r="J23" s="6">
        <f t="shared" si="1"/>
        <v>564400</v>
      </c>
      <c r="K23" s="6">
        <f t="shared" si="0"/>
        <v>587080</v>
      </c>
      <c r="L23" s="24">
        <f t="shared" si="2"/>
        <v>0.6598161532902582</v>
      </c>
    </row>
    <row r="24" spans="1:12" ht="12.75" customHeight="1">
      <c r="A24" s="2" t="s">
        <v>38</v>
      </c>
      <c r="B24" s="1" t="s">
        <v>23</v>
      </c>
      <c r="C24" s="1" t="s">
        <v>3</v>
      </c>
      <c r="D24" s="9">
        <v>0</v>
      </c>
      <c r="E24" s="6">
        <v>0</v>
      </c>
      <c r="F24" s="6">
        <v>0</v>
      </c>
      <c r="G24" s="40">
        <v>70000</v>
      </c>
      <c r="H24" s="13">
        <v>558</v>
      </c>
      <c r="I24" s="6">
        <v>790</v>
      </c>
      <c r="J24" s="6">
        <f t="shared" si="1"/>
        <v>440820</v>
      </c>
      <c r="K24" s="6">
        <f t="shared" si="0"/>
        <v>510820</v>
      </c>
      <c r="L24" s="24">
        <f t="shared" si="2"/>
        <v>0.5741079366078383</v>
      </c>
    </row>
    <row r="25" spans="1:12" ht="12.75" customHeight="1">
      <c r="A25" s="2" t="s">
        <v>38</v>
      </c>
      <c r="B25" s="1" t="s">
        <v>33</v>
      </c>
      <c r="C25" s="1" t="s">
        <v>5</v>
      </c>
      <c r="D25" s="9">
        <v>0</v>
      </c>
      <c r="E25" s="6">
        <v>91000</v>
      </c>
      <c r="F25" s="6">
        <v>13115</v>
      </c>
      <c r="G25" s="40">
        <v>70000</v>
      </c>
      <c r="H25" s="15">
        <v>625</v>
      </c>
      <c r="I25" s="11">
        <v>830</v>
      </c>
      <c r="J25" s="6">
        <f t="shared" si="1"/>
        <v>518750</v>
      </c>
      <c r="K25" s="6">
        <f t="shared" si="0"/>
        <v>692865</v>
      </c>
      <c r="L25" s="24">
        <f t="shared" si="2"/>
        <v>0.7787073636462744</v>
      </c>
    </row>
    <row r="26" spans="1:12" ht="12.75" customHeight="1">
      <c r="A26" s="2" t="s">
        <v>38</v>
      </c>
      <c r="B26" s="1" t="s">
        <v>57</v>
      </c>
      <c r="C26" s="1" t="s">
        <v>5</v>
      </c>
      <c r="D26" s="9">
        <v>0</v>
      </c>
      <c r="E26" s="40">
        <v>93730</v>
      </c>
      <c r="F26" s="6">
        <v>11298</v>
      </c>
      <c r="G26" s="40">
        <v>70000</v>
      </c>
      <c r="H26" s="17">
        <v>800</v>
      </c>
      <c r="I26" s="42">
        <v>833</v>
      </c>
      <c r="J26" s="6">
        <f t="shared" si="1"/>
        <v>666400</v>
      </c>
      <c r="K26" s="6">
        <f t="shared" si="0"/>
        <v>841428</v>
      </c>
      <c r="L26" s="24">
        <f t="shared" si="2"/>
        <v>0.9456765453272388</v>
      </c>
    </row>
    <row r="27" spans="1:12" ht="12.75" customHeight="1">
      <c r="A27" s="2" t="s">
        <v>38</v>
      </c>
      <c r="B27" s="1" t="s">
        <v>34</v>
      </c>
      <c r="C27" s="1" t="s">
        <v>5</v>
      </c>
      <c r="D27" s="9">
        <v>0</v>
      </c>
      <c r="E27" s="6">
        <v>83160</v>
      </c>
      <c r="F27" s="6">
        <v>0</v>
      </c>
      <c r="G27" s="40">
        <v>70000</v>
      </c>
      <c r="H27" s="17">
        <v>810</v>
      </c>
      <c r="I27" s="18">
        <v>830</v>
      </c>
      <c r="J27" s="6">
        <f t="shared" si="1"/>
        <v>672300</v>
      </c>
      <c r="K27" s="6">
        <f t="shared" si="0"/>
        <v>825460</v>
      </c>
      <c r="L27" s="24">
        <f t="shared" si="2"/>
        <v>0.9277301933211428</v>
      </c>
    </row>
    <row r="28" spans="1:12" ht="12.75" customHeight="1">
      <c r="A28" s="2" t="s">
        <v>38</v>
      </c>
      <c r="B28" s="1" t="s">
        <v>28</v>
      </c>
      <c r="C28" s="1" t="s">
        <v>10</v>
      </c>
      <c r="D28" s="9">
        <v>0</v>
      </c>
      <c r="E28" s="8">
        <v>63721</v>
      </c>
      <c r="F28" s="6">
        <v>0</v>
      </c>
      <c r="G28" s="6">
        <v>0</v>
      </c>
      <c r="H28" s="16">
        <v>680</v>
      </c>
      <c r="I28" s="12">
        <v>830</v>
      </c>
      <c r="J28" s="6">
        <f t="shared" si="1"/>
        <v>564400</v>
      </c>
      <c r="K28" s="6">
        <f t="shared" si="0"/>
        <v>628121</v>
      </c>
      <c r="L28" s="24">
        <f t="shared" si="2"/>
        <v>0.7059419193650444</v>
      </c>
    </row>
    <row r="29" spans="1:12" ht="12.75" customHeight="1">
      <c r="A29" s="2" t="s">
        <v>38</v>
      </c>
      <c r="B29" s="3" t="s">
        <v>58</v>
      </c>
      <c r="C29" s="1" t="s">
        <v>3</v>
      </c>
      <c r="D29" s="9">
        <v>0</v>
      </c>
      <c r="E29" s="7">
        <v>0</v>
      </c>
      <c r="F29" s="6">
        <v>0</v>
      </c>
      <c r="G29" s="41">
        <v>70000</v>
      </c>
      <c r="H29" s="14">
        <v>558</v>
      </c>
      <c r="I29" s="7">
        <v>790</v>
      </c>
      <c r="J29" s="6">
        <f t="shared" si="1"/>
        <v>440820</v>
      </c>
      <c r="K29" s="6">
        <f t="shared" si="0"/>
        <v>510820</v>
      </c>
      <c r="L29" s="24">
        <f t="shared" si="2"/>
        <v>0.5741079366078383</v>
      </c>
    </row>
    <row r="30" spans="1:12" ht="12.75" customHeight="1">
      <c r="A30" s="2" t="s">
        <v>38</v>
      </c>
      <c r="B30" s="1" t="s">
        <v>17</v>
      </c>
      <c r="C30" s="1" t="s">
        <v>5</v>
      </c>
      <c r="D30" s="9">
        <v>0</v>
      </c>
      <c r="E30" s="6">
        <v>0</v>
      </c>
      <c r="F30" s="6">
        <v>0</v>
      </c>
      <c r="G30" s="6">
        <v>0</v>
      </c>
      <c r="H30" s="15">
        <v>216</v>
      </c>
      <c r="I30" s="11">
        <v>694</v>
      </c>
      <c r="J30" s="6">
        <f t="shared" si="1"/>
        <v>149904</v>
      </c>
      <c r="K30" s="6">
        <f t="shared" si="0"/>
        <v>149904</v>
      </c>
      <c r="L30" s="24">
        <f t="shared" si="2"/>
        <v>0.1684763245943021</v>
      </c>
    </row>
    <row r="31" spans="1:12" ht="12.75" customHeight="1">
      <c r="A31" s="2" t="s">
        <v>38</v>
      </c>
      <c r="B31" s="1" t="s">
        <v>36</v>
      </c>
      <c r="C31" s="1" t="s">
        <v>10</v>
      </c>
      <c r="D31" s="9">
        <v>0</v>
      </c>
      <c r="E31" s="6">
        <v>83160</v>
      </c>
      <c r="F31" s="6">
        <v>0</v>
      </c>
      <c r="G31" s="6">
        <v>0</v>
      </c>
      <c r="H31" s="17">
        <v>680</v>
      </c>
      <c r="I31" s="18">
        <v>830</v>
      </c>
      <c r="J31" s="6">
        <f t="shared" si="1"/>
        <v>564400</v>
      </c>
      <c r="K31" s="6">
        <f t="shared" si="0"/>
        <v>647560</v>
      </c>
      <c r="L31" s="24">
        <f t="shared" si="2"/>
        <v>0.7277893101870948</v>
      </c>
    </row>
    <row r="32" spans="1:12" ht="12.75" customHeight="1">
      <c r="A32" s="2" t="s">
        <v>38</v>
      </c>
      <c r="B32" s="3" t="s">
        <v>7</v>
      </c>
      <c r="C32" s="1" t="s">
        <v>5</v>
      </c>
      <c r="D32" s="9">
        <v>0</v>
      </c>
      <c r="E32" s="6">
        <v>83160</v>
      </c>
      <c r="F32" s="6">
        <v>24951</v>
      </c>
      <c r="G32" s="40">
        <v>70000</v>
      </c>
      <c r="H32" s="17">
        <v>750</v>
      </c>
      <c r="I32" s="18">
        <v>800</v>
      </c>
      <c r="J32" s="6">
        <f t="shared" si="1"/>
        <v>600000</v>
      </c>
      <c r="K32" s="6">
        <f t="shared" si="0"/>
        <v>778111</v>
      </c>
      <c r="L32" s="24">
        <f t="shared" si="2"/>
        <v>0.8745148989112831</v>
      </c>
    </row>
    <row r="33" spans="1:12" ht="12.75" customHeight="1">
      <c r="A33" s="2" t="s">
        <v>38</v>
      </c>
      <c r="B33" s="1" t="s">
        <v>59</v>
      </c>
      <c r="C33" s="1" t="s">
        <v>44</v>
      </c>
      <c r="D33" s="9">
        <v>0</v>
      </c>
      <c r="E33" s="6">
        <v>49000</v>
      </c>
      <c r="F33" s="6">
        <v>24437</v>
      </c>
      <c r="G33" s="6">
        <v>0</v>
      </c>
      <c r="H33" s="17">
        <v>667</v>
      </c>
      <c r="I33" s="42">
        <v>833</v>
      </c>
      <c r="J33" s="6">
        <f t="shared" si="1"/>
        <v>555611</v>
      </c>
      <c r="K33" s="6">
        <f t="shared" si="0"/>
        <v>629048</v>
      </c>
      <c r="L33" s="24">
        <f t="shared" si="2"/>
        <v>0.7069837698353382</v>
      </c>
    </row>
    <row r="34" spans="1:12" ht="12.75" customHeight="1">
      <c r="A34" s="2" t="s">
        <v>38</v>
      </c>
      <c r="B34" s="1" t="s">
        <v>24</v>
      </c>
      <c r="C34" s="1" t="s">
        <v>5</v>
      </c>
      <c r="D34" s="9">
        <v>0</v>
      </c>
      <c r="E34" s="6">
        <v>56700</v>
      </c>
      <c r="F34" s="6">
        <v>13905</v>
      </c>
      <c r="G34" s="40">
        <v>70000</v>
      </c>
      <c r="H34" s="25">
        <v>811</v>
      </c>
      <c r="I34" s="43">
        <v>833</v>
      </c>
      <c r="J34" s="40">
        <f t="shared" si="1"/>
        <v>675563</v>
      </c>
      <c r="K34" s="6">
        <f t="shared" si="0"/>
        <v>816168</v>
      </c>
      <c r="L34" s="24">
        <f t="shared" si="2"/>
        <v>0.917286962932826</v>
      </c>
    </row>
    <row r="35" spans="1:12" ht="12.75" customHeight="1">
      <c r="A35" s="2" t="s">
        <v>38</v>
      </c>
      <c r="B35" s="1" t="s">
        <v>20</v>
      </c>
      <c r="C35" s="3" t="s">
        <v>6</v>
      </c>
      <c r="D35" s="9">
        <v>0</v>
      </c>
      <c r="E35" s="6">
        <v>0</v>
      </c>
      <c r="F35" s="6">
        <v>0</v>
      </c>
      <c r="G35" s="6">
        <v>0</v>
      </c>
      <c r="H35" s="14">
        <v>0</v>
      </c>
      <c r="I35" s="7">
        <v>0</v>
      </c>
      <c r="J35" s="6">
        <f t="shared" si="1"/>
        <v>0</v>
      </c>
      <c r="K35" s="6">
        <f aca="true" t="shared" si="3" ref="K35:K58">D35+E35+F35+G35+J35</f>
        <v>0</v>
      </c>
      <c r="L35" s="24">
        <f t="shared" si="2"/>
        <v>0</v>
      </c>
    </row>
    <row r="36" spans="1:12" ht="12.75" customHeight="1">
      <c r="A36" s="2" t="s">
        <v>38</v>
      </c>
      <c r="B36" s="1" t="s">
        <v>32</v>
      </c>
      <c r="C36" s="1" t="s">
        <v>10</v>
      </c>
      <c r="D36" s="9">
        <v>0</v>
      </c>
      <c r="E36" s="6">
        <v>60480</v>
      </c>
      <c r="F36" s="6">
        <v>0</v>
      </c>
      <c r="G36" s="6">
        <v>0</v>
      </c>
      <c r="H36" s="13">
        <v>680</v>
      </c>
      <c r="I36" s="6">
        <v>830</v>
      </c>
      <c r="J36" s="6">
        <f t="shared" si="1"/>
        <v>564400</v>
      </c>
      <c r="K36" s="6">
        <f t="shared" si="3"/>
        <v>624880</v>
      </c>
      <c r="L36" s="24">
        <f t="shared" si="2"/>
        <v>0.7022993763507811</v>
      </c>
    </row>
    <row r="37" spans="1:12" ht="12.75" customHeight="1">
      <c r="A37" s="2" t="s">
        <v>38</v>
      </c>
      <c r="B37" s="1" t="s">
        <v>60</v>
      </c>
      <c r="C37" s="1" t="s">
        <v>3</v>
      </c>
      <c r="D37" s="9">
        <v>0</v>
      </c>
      <c r="E37" s="6">
        <v>91000</v>
      </c>
      <c r="F37" s="6">
        <v>0</v>
      </c>
      <c r="G37" s="40">
        <v>70000</v>
      </c>
      <c r="H37" s="13">
        <v>558</v>
      </c>
      <c r="I37" s="6">
        <v>790</v>
      </c>
      <c r="J37" s="6">
        <f t="shared" si="1"/>
        <v>440820</v>
      </c>
      <c r="K37" s="6">
        <f t="shared" si="3"/>
        <v>601820</v>
      </c>
      <c r="L37" s="24">
        <f t="shared" si="2"/>
        <v>0.6763823624942822</v>
      </c>
    </row>
    <row r="38" spans="1:12" ht="12.75" customHeight="1">
      <c r="A38" s="2" t="s">
        <v>38</v>
      </c>
      <c r="B38" s="1" t="s">
        <v>61</v>
      </c>
      <c r="C38" s="1" t="s">
        <v>5</v>
      </c>
      <c r="D38" s="9">
        <v>0</v>
      </c>
      <c r="E38" s="6">
        <v>84000</v>
      </c>
      <c r="F38" s="6">
        <v>11559</v>
      </c>
      <c r="G38" s="40">
        <v>70000</v>
      </c>
      <c r="H38" s="13">
        <v>800</v>
      </c>
      <c r="I38" s="40">
        <v>833</v>
      </c>
      <c r="J38" s="6">
        <f t="shared" si="1"/>
        <v>666400</v>
      </c>
      <c r="K38" s="6">
        <f t="shared" si="3"/>
        <v>831959</v>
      </c>
      <c r="L38" s="24">
        <f t="shared" si="2"/>
        <v>0.9350343855610989</v>
      </c>
    </row>
    <row r="39" spans="1:12" ht="12.75" customHeight="1">
      <c r="A39" s="2" t="s">
        <v>38</v>
      </c>
      <c r="B39" s="1" t="s">
        <v>15</v>
      </c>
      <c r="C39" s="1" t="s">
        <v>44</v>
      </c>
      <c r="D39" s="9">
        <v>0</v>
      </c>
      <c r="E39" s="6">
        <v>0</v>
      </c>
      <c r="F39" s="6">
        <v>0</v>
      </c>
      <c r="G39" s="6">
        <v>50000</v>
      </c>
      <c r="H39" s="13">
        <v>725</v>
      </c>
      <c r="I39" s="6">
        <v>794</v>
      </c>
      <c r="J39" s="6">
        <f t="shared" si="1"/>
        <v>575650</v>
      </c>
      <c r="K39" s="6">
        <f t="shared" si="3"/>
        <v>625650</v>
      </c>
      <c r="L39" s="24">
        <f t="shared" si="2"/>
        <v>0.703164775339051</v>
      </c>
    </row>
    <row r="40" spans="1:12" ht="12.75" customHeight="1">
      <c r="A40" s="2" t="s">
        <v>38</v>
      </c>
      <c r="B40" s="1" t="s">
        <v>46</v>
      </c>
      <c r="C40" s="1" t="s">
        <v>44</v>
      </c>
      <c r="D40" s="9">
        <v>0</v>
      </c>
      <c r="E40" s="6">
        <v>60480</v>
      </c>
      <c r="F40" s="6">
        <v>14414</v>
      </c>
      <c r="G40" s="6">
        <v>0</v>
      </c>
      <c r="H40" s="13">
        <v>775</v>
      </c>
      <c r="I40" s="6">
        <v>750</v>
      </c>
      <c r="J40" s="6">
        <f t="shared" si="1"/>
        <v>581250</v>
      </c>
      <c r="K40" s="6">
        <f t="shared" si="3"/>
        <v>656144</v>
      </c>
      <c r="L40" s="24">
        <f t="shared" si="2"/>
        <v>0.7374368230641193</v>
      </c>
    </row>
    <row r="41" spans="1:12" ht="12.75" customHeight="1">
      <c r="A41" s="2" t="s">
        <v>38</v>
      </c>
      <c r="B41" s="3" t="s">
        <v>11</v>
      </c>
      <c r="C41" s="1" t="s">
        <v>5</v>
      </c>
      <c r="D41" s="9">
        <v>0</v>
      </c>
      <c r="E41" s="40">
        <v>93730</v>
      </c>
      <c r="F41" s="6">
        <v>8725</v>
      </c>
      <c r="G41" s="40">
        <v>70000</v>
      </c>
      <c r="H41" s="36">
        <v>811</v>
      </c>
      <c r="I41" s="40">
        <v>833</v>
      </c>
      <c r="J41" s="40">
        <f t="shared" si="1"/>
        <v>675563</v>
      </c>
      <c r="K41" s="6">
        <f t="shared" si="3"/>
        <v>848018</v>
      </c>
      <c r="L41" s="24">
        <f t="shared" si="2"/>
        <v>0.9530830119930813</v>
      </c>
    </row>
    <row r="42" spans="1:12" ht="12.75" customHeight="1">
      <c r="A42" s="2" t="s">
        <v>38</v>
      </c>
      <c r="B42" s="1" t="s">
        <v>62</v>
      </c>
      <c r="C42" s="1" t="s">
        <v>5</v>
      </c>
      <c r="D42" s="9">
        <v>0</v>
      </c>
      <c r="E42" s="40">
        <v>93730</v>
      </c>
      <c r="F42" s="6">
        <v>0</v>
      </c>
      <c r="G42" s="40">
        <v>70000</v>
      </c>
      <c r="H42" s="13">
        <v>790</v>
      </c>
      <c r="I42" s="6">
        <v>820</v>
      </c>
      <c r="J42" s="6">
        <f t="shared" si="1"/>
        <v>647800</v>
      </c>
      <c r="K42" s="6">
        <f t="shared" si="3"/>
        <v>811530</v>
      </c>
      <c r="L42" s="24">
        <f t="shared" si="2"/>
        <v>0.9120743388969872</v>
      </c>
    </row>
    <row r="43" spans="1:12" ht="12.75" customHeight="1">
      <c r="A43" s="2" t="s">
        <v>38</v>
      </c>
      <c r="B43" s="3" t="s">
        <v>63</v>
      </c>
      <c r="C43" s="3" t="s">
        <v>6</v>
      </c>
      <c r="D43" s="9">
        <v>0</v>
      </c>
      <c r="E43" s="7">
        <v>91000</v>
      </c>
      <c r="F43" s="6">
        <v>0</v>
      </c>
      <c r="G43" s="6">
        <v>0</v>
      </c>
      <c r="H43" s="13">
        <v>625</v>
      </c>
      <c r="I43" s="6">
        <v>830</v>
      </c>
      <c r="J43" s="6">
        <f t="shared" si="1"/>
        <v>518750</v>
      </c>
      <c r="K43" s="6">
        <f t="shared" si="3"/>
        <v>609750</v>
      </c>
      <c r="L43" s="24">
        <f t="shared" si="2"/>
        <v>0.6852948481786723</v>
      </c>
    </row>
    <row r="44" spans="1:12" ht="12.75" customHeight="1">
      <c r="A44" s="2" t="s">
        <v>38</v>
      </c>
      <c r="B44" s="1" t="s">
        <v>64</v>
      </c>
      <c r="C44" s="1" t="s">
        <v>5</v>
      </c>
      <c r="D44" s="9">
        <v>0</v>
      </c>
      <c r="E44" s="6">
        <v>91000</v>
      </c>
      <c r="F44" s="6">
        <v>20126</v>
      </c>
      <c r="G44" s="6">
        <v>0</v>
      </c>
      <c r="H44" s="13">
        <v>625</v>
      </c>
      <c r="I44" s="6">
        <v>830</v>
      </c>
      <c r="J44" s="6">
        <f t="shared" si="1"/>
        <v>518750</v>
      </c>
      <c r="K44" s="6">
        <f t="shared" si="3"/>
        <v>629876</v>
      </c>
      <c r="L44" s="24">
        <f t="shared" si="2"/>
        <v>0.7079143547214258</v>
      </c>
    </row>
    <row r="45" spans="1:12" ht="12.75" customHeight="1">
      <c r="A45" s="2"/>
      <c r="B45" s="4" t="s">
        <v>65</v>
      </c>
      <c r="C45" s="1" t="s">
        <v>3</v>
      </c>
      <c r="D45" s="9">
        <v>0</v>
      </c>
      <c r="E45" s="6">
        <v>0</v>
      </c>
      <c r="F45" s="6">
        <v>0</v>
      </c>
      <c r="G45" s="40">
        <v>70000</v>
      </c>
      <c r="H45" s="13">
        <v>558</v>
      </c>
      <c r="I45" s="6">
        <v>790</v>
      </c>
      <c r="J45" s="6">
        <f t="shared" si="1"/>
        <v>440820</v>
      </c>
      <c r="K45" s="6">
        <f t="shared" si="3"/>
        <v>510820</v>
      </c>
      <c r="L45" s="24">
        <f t="shared" si="2"/>
        <v>0.5741079366078383</v>
      </c>
    </row>
    <row r="46" spans="1:12" ht="12.75" customHeight="1">
      <c r="A46" s="2"/>
      <c r="B46" s="5" t="s">
        <v>66</v>
      </c>
      <c r="C46" s="1" t="s">
        <v>5</v>
      </c>
      <c r="D46" s="9">
        <v>0</v>
      </c>
      <c r="E46" s="6">
        <v>30240</v>
      </c>
      <c r="F46" s="6">
        <v>0</v>
      </c>
      <c r="G46" s="40">
        <v>70000</v>
      </c>
      <c r="H46" s="13">
        <v>800</v>
      </c>
      <c r="I46" s="40">
        <v>833</v>
      </c>
      <c r="J46" s="6">
        <f t="shared" si="1"/>
        <v>666400</v>
      </c>
      <c r="K46" s="6">
        <f t="shared" si="3"/>
        <v>766640</v>
      </c>
      <c r="L46" s="24">
        <f t="shared" si="2"/>
        <v>0.8616227017756414</v>
      </c>
    </row>
    <row r="47" spans="1:12" ht="12.75" customHeight="1">
      <c r="A47" s="2"/>
      <c r="B47" s="1" t="s">
        <v>26</v>
      </c>
      <c r="C47" s="1" t="s">
        <v>44</v>
      </c>
      <c r="D47" s="9">
        <v>0</v>
      </c>
      <c r="E47" s="6">
        <v>93730</v>
      </c>
      <c r="F47" s="6">
        <v>17756</v>
      </c>
      <c r="G47" s="40">
        <v>70000</v>
      </c>
      <c r="H47" s="13">
        <v>750</v>
      </c>
      <c r="I47" s="6">
        <v>800</v>
      </c>
      <c r="J47" s="6">
        <f t="shared" si="1"/>
        <v>600000</v>
      </c>
      <c r="K47" s="6">
        <f t="shared" si="3"/>
        <v>781486</v>
      </c>
      <c r="L47" s="24">
        <f t="shared" si="2"/>
        <v>0.8783080438274012</v>
      </c>
    </row>
    <row r="48" spans="1:12" ht="12.75" customHeight="1">
      <c r="A48" s="2"/>
      <c r="B48" s="1" t="s">
        <v>67</v>
      </c>
      <c r="C48" s="1" t="s">
        <v>44</v>
      </c>
      <c r="D48" s="9">
        <v>0</v>
      </c>
      <c r="E48" s="6">
        <v>63966</v>
      </c>
      <c r="F48" s="6">
        <v>3692</v>
      </c>
      <c r="G48" s="40">
        <v>70000</v>
      </c>
      <c r="H48" s="13">
        <v>139.5</v>
      </c>
      <c r="I48" s="6">
        <v>800</v>
      </c>
      <c r="J48" s="6">
        <f t="shared" si="1"/>
        <v>111600</v>
      </c>
      <c r="K48" s="6">
        <f t="shared" si="3"/>
        <v>249258</v>
      </c>
      <c r="L48" s="24">
        <f t="shared" si="2"/>
        <v>0.28013976755607956</v>
      </c>
    </row>
    <row r="49" spans="1:12" ht="12.75" customHeight="1">
      <c r="A49" s="2"/>
      <c r="B49" s="1" t="s">
        <v>68</v>
      </c>
      <c r="C49" s="1" t="s">
        <v>44</v>
      </c>
      <c r="D49" s="9">
        <v>0</v>
      </c>
      <c r="E49" s="6">
        <v>0</v>
      </c>
      <c r="F49" s="6">
        <v>9772</v>
      </c>
      <c r="G49" s="40">
        <v>70000</v>
      </c>
      <c r="H49" s="13">
        <v>798</v>
      </c>
      <c r="I49" s="6">
        <v>750</v>
      </c>
      <c r="J49" s="6">
        <f t="shared" si="1"/>
        <v>598500</v>
      </c>
      <c r="K49" s="6">
        <f t="shared" si="3"/>
        <v>678272</v>
      </c>
      <c r="L49" s="24">
        <f t="shared" si="2"/>
        <v>0.7623063669763747</v>
      </c>
    </row>
    <row r="50" spans="1:12" ht="12.75" customHeight="1">
      <c r="A50" s="2"/>
      <c r="B50" s="1" t="s">
        <v>69</v>
      </c>
      <c r="C50" s="1" t="s">
        <v>44</v>
      </c>
      <c r="D50" s="9">
        <v>0</v>
      </c>
      <c r="E50" s="6">
        <v>91000</v>
      </c>
      <c r="F50" s="6">
        <v>15301</v>
      </c>
      <c r="G50" s="40">
        <v>70000</v>
      </c>
      <c r="H50" s="13">
        <v>650</v>
      </c>
      <c r="I50" s="19">
        <v>833</v>
      </c>
      <c r="J50" s="6">
        <f t="shared" si="1"/>
        <v>541450</v>
      </c>
      <c r="K50" s="6">
        <f t="shared" si="3"/>
        <v>717751</v>
      </c>
      <c r="L50" s="24">
        <f t="shared" si="2"/>
        <v>0.8066766093892419</v>
      </c>
    </row>
    <row r="51" spans="1:12" ht="12.75" customHeight="1">
      <c r="A51" s="2"/>
      <c r="B51" s="1" t="s">
        <v>70</v>
      </c>
      <c r="C51" s="1" t="s">
        <v>44</v>
      </c>
      <c r="D51" s="9">
        <v>0</v>
      </c>
      <c r="E51" s="6">
        <v>42665</v>
      </c>
      <c r="F51" s="6">
        <v>11307</v>
      </c>
      <c r="G51" s="40">
        <v>70000</v>
      </c>
      <c r="H51" s="36">
        <v>811</v>
      </c>
      <c r="I51" s="6">
        <v>800</v>
      </c>
      <c r="J51" s="11">
        <f t="shared" si="1"/>
        <v>648800</v>
      </c>
      <c r="K51" s="6">
        <f t="shared" si="3"/>
        <v>772772</v>
      </c>
      <c r="L51" s="24">
        <f t="shared" si="2"/>
        <v>0.8685144246276818</v>
      </c>
    </row>
    <row r="52" spans="1:12" ht="12.75" customHeight="1">
      <c r="A52" s="2"/>
      <c r="B52" s="1" t="s">
        <v>45</v>
      </c>
      <c r="C52" s="1" t="s">
        <v>44</v>
      </c>
      <c r="D52" s="9">
        <v>0</v>
      </c>
      <c r="E52" s="6">
        <v>91000</v>
      </c>
      <c r="F52" s="6">
        <v>13295</v>
      </c>
      <c r="G52" s="40">
        <v>70000</v>
      </c>
      <c r="H52" s="13">
        <v>750</v>
      </c>
      <c r="I52" s="6">
        <v>800</v>
      </c>
      <c r="J52" s="11">
        <f t="shared" si="1"/>
        <v>600000</v>
      </c>
      <c r="K52" s="6">
        <f t="shared" si="3"/>
        <v>774295</v>
      </c>
      <c r="L52" s="24">
        <f t="shared" si="2"/>
        <v>0.8702261163927922</v>
      </c>
    </row>
    <row r="53" spans="1:12" ht="12.75" customHeight="1">
      <c r="A53" s="2"/>
      <c r="B53" s="1" t="s">
        <v>30</v>
      </c>
      <c r="C53" s="1" t="s">
        <v>44</v>
      </c>
      <c r="D53" s="9">
        <v>0</v>
      </c>
      <c r="E53" s="6">
        <v>0</v>
      </c>
      <c r="F53" s="6">
        <v>15166</v>
      </c>
      <c r="G53" s="40">
        <v>70000</v>
      </c>
      <c r="H53" s="13">
        <v>810</v>
      </c>
      <c r="I53" s="6">
        <v>830</v>
      </c>
      <c r="J53" s="11">
        <f t="shared" si="1"/>
        <v>672300</v>
      </c>
      <c r="K53" s="6">
        <f t="shared" si="3"/>
        <v>757466</v>
      </c>
      <c r="L53" s="24">
        <f t="shared" si="2"/>
        <v>0.8513120909725399</v>
      </c>
    </row>
    <row r="54" spans="1:12" ht="12.75" customHeight="1">
      <c r="A54" s="2"/>
      <c r="B54" s="1" t="s">
        <v>71</v>
      </c>
      <c r="C54" s="1" t="s">
        <v>44</v>
      </c>
      <c r="D54" s="9">
        <v>0</v>
      </c>
      <c r="E54" s="6">
        <v>91000</v>
      </c>
      <c r="F54" s="6">
        <v>16101</v>
      </c>
      <c r="G54" s="40">
        <v>70000</v>
      </c>
      <c r="H54" s="36">
        <v>811</v>
      </c>
      <c r="I54" s="40">
        <v>833</v>
      </c>
      <c r="J54" s="44">
        <f t="shared" si="1"/>
        <v>675563</v>
      </c>
      <c r="K54" s="6">
        <f t="shared" si="3"/>
        <v>852664</v>
      </c>
      <c r="L54" s="24">
        <f t="shared" si="2"/>
        <v>0.9583046271872397</v>
      </c>
    </row>
    <row r="55" spans="1:12" ht="12.75" customHeight="1">
      <c r="A55" s="2"/>
      <c r="B55" s="4" t="s">
        <v>18</v>
      </c>
      <c r="C55" s="1" t="s">
        <v>72</v>
      </c>
      <c r="D55" s="9">
        <v>0</v>
      </c>
      <c r="E55" s="6">
        <v>92988</v>
      </c>
      <c r="F55" s="6">
        <v>0</v>
      </c>
      <c r="G55" s="40">
        <v>70000</v>
      </c>
      <c r="H55" s="13">
        <v>810</v>
      </c>
      <c r="I55" s="6">
        <v>830</v>
      </c>
      <c r="J55" s="11">
        <f t="shared" si="1"/>
        <v>672300</v>
      </c>
      <c r="K55" s="6">
        <f t="shared" si="3"/>
        <v>835288</v>
      </c>
      <c r="L55" s="24">
        <f t="shared" si="2"/>
        <v>0.9387758313168788</v>
      </c>
    </row>
    <row r="56" spans="1:12" ht="12.75" customHeight="1">
      <c r="A56" s="2"/>
      <c r="B56" s="28" t="s">
        <v>73</v>
      </c>
      <c r="C56" s="1" t="s">
        <v>72</v>
      </c>
      <c r="D56" s="9">
        <v>0</v>
      </c>
      <c r="E56" s="6">
        <v>60480</v>
      </c>
      <c r="F56" s="6">
        <v>19564</v>
      </c>
      <c r="G56" s="40">
        <v>70000</v>
      </c>
      <c r="H56" s="13">
        <v>810</v>
      </c>
      <c r="I56" s="6">
        <v>750</v>
      </c>
      <c r="J56" s="11">
        <f t="shared" si="1"/>
        <v>607500</v>
      </c>
      <c r="K56" s="6">
        <f t="shared" si="3"/>
        <v>757544</v>
      </c>
      <c r="L56" s="24">
        <f t="shared" si="2"/>
        <v>0.8513997547661568</v>
      </c>
    </row>
    <row r="57" spans="1:12" ht="12.75" customHeight="1">
      <c r="A57" s="2"/>
      <c r="B57" s="28" t="s">
        <v>74</v>
      </c>
      <c r="C57" s="1" t="s">
        <v>72</v>
      </c>
      <c r="D57" s="9">
        <v>0</v>
      </c>
      <c r="E57" s="6">
        <v>91000</v>
      </c>
      <c r="F57" s="6">
        <v>16362</v>
      </c>
      <c r="G57" s="40">
        <v>70000</v>
      </c>
      <c r="H57" s="36">
        <v>811</v>
      </c>
      <c r="I57" s="6">
        <v>830</v>
      </c>
      <c r="J57" s="11">
        <f t="shared" si="1"/>
        <v>673130</v>
      </c>
      <c r="K57" s="6">
        <f t="shared" si="3"/>
        <v>850492</v>
      </c>
      <c r="L57" s="24">
        <f t="shared" si="2"/>
        <v>0.9558635277034446</v>
      </c>
    </row>
    <row r="58" spans="1:12" ht="12.75" customHeight="1">
      <c r="A58" s="2"/>
      <c r="B58" s="1" t="s">
        <v>75</v>
      </c>
      <c r="C58" s="29" t="s">
        <v>76</v>
      </c>
      <c r="D58" s="9">
        <v>0</v>
      </c>
      <c r="E58" s="6">
        <v>91000</v>
      </c>
      <c r="F58" s="6">
        <v>0</v>
      </c>
      <c r="G58" s="40">
        <v>70000</v>
      </c>
      <c r="H58" s="13">
        <v>684</v>
      </c>
      <c r="I58" s="40">
        <v>833</v>
      </c>
      <c r="J58" s="11">
        <f t="shared" si="1"/>
        <v>569772</v>
      </c>
      <c r="K58" s="6">
        <f t="shared" si="3"/>
        <v>730772</v>
      </c>
      <c r="L58" s="24">
        <f t="shared" si="2"/>
        <v>0.821310843449323</v>
      </c>
    </row>
    <row r="59" spans="1:12" ht="12.75" customHeight="1">
      <c r="A59" s="32"/>
      <c r="B59" s="28" t="s">
        <v>77</v>
      </c>
      <c r="C59" s="28" t="s">
        <v>72</v>
      </c>
      <c r="D59" s="33">
        <v>0</v>
      </c>
      <c r="E59" s="37"/>
      <c r="F59" s="37"/>
      <c r="G59" s="37"/>
      <c r="H59" s="38"/>
      <c r="I59" s="37"/>
      <c r="J59" s="37"/>
      <c r="K59" s="37"/>
      <c r="L59" s="39"/>
    </row>
    <row r="60" spans="1:12" ht="12.75" customHeight="1">
      <c r="A60" s="34"/>
      <c r="B60" s="34"/>
      <c r="C60" s="34"/>
      <c r="D60" s="35">
        <v>0</v>
      </c>
      <c r="E60" s="21">
        <f>SUM(E3:E59)</f>
        <v>3375421</v>
      </c>
      <c r="F60" s="21">
        <f aca="true" t="shared" si="4" ref="F60:K60">SUM(F3:F59)</f>
        <v>468405</v>
      </c>
      <c r="G60" s="21">
        <f t="shared" si="4"/>
        <v>2570000</v>
      </c>
      <c r="H60" s="21"/>
      <c r="I60" s="21"/>
      <c r="J60" s="21">
        <f t="shared" si="4"/>
        <v>30397026</v>
      </c>
      <c r="K60" s="21">
        <f t="shared" si="4"/>
        <v>36810852</v>
      </c>
      <c r="L60" s="21"/>
    </row>
  </sheetData>
  <sheetProtection/>
  <printOptions/>
  <pageMargins left="0.7874015748031497" right="0.3937007874015748" top="0.3937007874015748" bottom="0.3937007874015748" header="0" footer="0"/>
  <pageSetup horizontalDpi="300" verticalDpi="300" orientation="landscape" paperSize="9" r:id="rId2"/>
  <ignoredErrors>
    <ignoredError sqref="L4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8.875" style="0" customWidth="1"/>
    <col min="2" max="2" width="13.125" style="10" customWidth="1"/>
    <col min="3" max="3" width="11.00390625" style="0" customWidth="1"/>
    <col min="4" max="4" width="12.125" style="0" customWidth="1"/>
    <col min="5" max="5" width="13.50390625" style="0" customWidth="1"/>
    <col min="6" max="6" width="8.25390625" style="10" customWidth="1"/>
    <col min="7" max="7" width="12.25390625" style="27" customWidth="1"/>
    <col min="8" max="8" width="12.125" style="27" customWidth="1"/>
    <col min="9" max="9" width="12.25390625" style="27" customWidth="1"/>
    <col min="10" max="12" width="13.625" style="27" customWidth="1"/>
    <col min="13" max="14" width="12.00390625" style="27" customWidth="1"/>
    <col min="15" max="15" width="10.375" style="27" customWidth="1"/>
    <col min="16" max="16" width="12.125" style="27" customWidth="1"/>
    <col min="17" max="17" width="12.375" style="27" customWidth="1"/>
    <col min="18" max="18" width="10.375" style="27" customWidth="1"/>
    <col min="19" max="21" width="13.75390625" style="0" customWidth="1"/>
  </cols>
  <sheetData>
    <row r="1" spans="1:21" ht="48">
      <c r="A1" s="56" t="s">
        <v>79</v>
      </c>
      <c r="B1" s="49" t="s">
        <v>37</v>
      </c>
      <c r="C1" s="22" t="s">
        <v>0</v>
      </c>
      <c r="D1" s="22" t="s">
        <v>1</v>
      </c>
      <c r="E1" s="22" t="s">
        <v>82</v>
      </c>
      <c r="F1" s="22" t="s">
        <v>39</v>
      </c>
      <c r="G1" s="22" t="s">
        <v>40</v>
      </c>
      <c r="H1" s="22" t="s">
        <v>88</v>
      </c>
      <c r="I1" s="68" t="s">
        <v>85</v>
      </c>
      <c r="J1" s="22" t="s">
        <v>41</v>
      </c>
      <c r="K1" s="22" t="s">
        <v>91</v>
      </c>
      <c r="L1" s="68" t="s">
        <v>86</v>
      </c>
      <c r="M1" s="22" t="s">
        <v>42</v>
      </c>
      <c r="N1" s="68" t="s">
        <v>87</v>
      </c>
      <c r="O1" s="22" t="s">
        <v>78</v>
      </c>
      <c r="P1" s="22" t="s">
        <v>88</v>
      </c>
      <c r="Q1" s="68" t="s">
        <v>90</v>
      </c>
      <c r="R1" s="22" t="s">
        <v>47</v>
      </c>
      <c r="S1" s="22" t="s">
        <v>48</v>
      </c>
      <c r="T1" s="68" t="s">
        <v>89</v>
      </c>
      <c r="U1" s="22" t="s">
        <v>49</v>
      </c>
    </row>
    <row r="2" spans="1:21" ht="12.75" customHeight="1">
      <c r="A2" s="57">
        <v>1</v>
      </c>
      <c r="B2" s="50"/>
      <c r="C2" s="1" t="s">
        <v>71</v>
      </c>
      <c r="D2" s="1" t="s">
        <v>44</v>
      </c>
      <c r="E2" s="58">
        <v>0.9583046271872397</v>
      </c>
      <c r="F2" s="9">
        <v>0</v>
      </c>
      <c r="G2" s="6">
        <v>91000</v>
      </c>
      <c r="H2" s="70">
        <f>G2/93730</f>
        <v>0.970873786407767</v>
      </c>
      <c r="I2" s="6">
        <f>110600*H2</f>
        <v>107378.64077669903</v>
      </c>
      <c r="J2" s="6">
        <v>16101</v>
      </c>
      <c r="K2" s="70">
        <f>J2/50470</f>
        <v>0.31902120071329504</v>
      </c>
      <c r="L2" s="6">
        <f>52920*K2</f>
        <v>16882.601941747573</v>
      </c>
      <c r="M2" s="40">
        <v>70000</v>
      </c>
      <c r="N2" s="40">
        <v>87500</v>
      </c>
      <c r="O2" s="36">
        <v>811</v>
      </c>
      <c r="P2" s="70">
        <f>O2/811</f>
        <v>1</v>
      </c>
      <c r="Q2" s="36">
        <f>834*P2</f>
        <v>834</v>
      </c>
      <c r="R2" s="40">
        <v>833</v>
      </c>
      <c r="S2" s="40">
        <f aca="true" t="shared" si="0" ref="S2:S33">O2*R2</f>
        <v>675563</v>
      </c>
      <c r="T2" s="40">
        <f>Q2*R2</f>
        <v>694722</v>
      </c>
      <c r="U2" s="6">
        <f aca="true" t="shared" si="1" ref="U2:U33">F2+G2+J2+M2+S2</f>
        <v>852664</v>
      </c>
    </row>
    <row r="3" spans="1:21" ht="12.75" customHeight="1">
      <c r="A3" s="57">
        <v>2</v>
      </c>
      <c r="B3" s="50"/>
      <c r="C3" s="1" t="s">
        <v>74</v>
      </c>
      <c r="D3" s="1" t="s">
        <v>72</v>
      </c>
      <c r="E3" s="58">
        <v>0.9558635277034446</v>
      </c>
      <c r="F3" s="9">
        <v>0</v>
      </c>
      <c r="G3" s="6">
        <v>91000</v>
      </c>
      <c r="H3" s="70">
        <f aca="true" t="shared" si="2" ref="H3:H57">G3/93730</f>
        <v>0.970873786407767</v>
      </c>
      <c r="I3" s="6">
        <f aca="true" t="shared" si="3" ref="I3:I57">110600*H3</f>
        <v>107378.64077669903</v>
      </c>
      <c r="J3" s="6">
        <v>16362</v>
      </c>
      <c r="K3" s="70">
        <f aca="true" t="shared" si="4" ref="K3:K57">J3/50470</f>
        <v>0.3241925896572221</v>
      </c>
      <c r="L3" s="6">
        <f aca="true" t="shared" si="5" ref="L3:L57">52920*K3</f>
        <v>17156.271844660194</v>
      </c>
      <c r="M3" s="40">
        <v>70000</v>
      </c>
      <c r="N3" s="40">
        <v>87500</v>
      </c>
      <c r="O3" s="36">
        <v>811</v>
      </c>
      <c r="P3" s="70">
        <f aca="true" t="shared" si="6" ref="P3:P56">O3/811</f>
        <v>1</v>
      </c>
      <c r="Q3" s="36">
        <f aca="true" t="shared" si="7" ref="Q3:Q57">834*P3</f>
        <v>834</v>
      </c>
      <c r="R3" s="6">
        <v>830</v>
      </c>
      <c r="S3" s="6">
        <f t="shared" si="0"/>
        <v>673130</v>
      </c>
      <c r="T3" s="40">
        <f aca="true" t="shared" si="8" ref="T3:T57">Q3*R3</f>
        <v>692220</v>
      </c>
      <c r="U3" s="6">
        <f t="shared" si="1"/>
        <v>850492</v>
      </c>
    </row>
    <row r="4" spans="1:21" ht="12.75" customHeight="1">
      <c r="A4" s="57">
        <v>3</v>
      </c>
      <c r="B4" s="50" t="s">
        <v>38</v>
      </c>
      <c r="C4" s="1" t="s">
        <v>53</v>
      </c>
      <c r="D4" s="1" t="s">
        <v>5</v>
      </c>
      <c r="E4" s="58">
        <v>0.9550576951390426</v>
      </c>
      <c r="F4" s="9">
        <v>0</v>
      </c>
      <c r="G4" s="6">
        <v>91000</v>
      </c>
      <c r="H4" s="70">
        <f t="shared" si="2"/>
        <v>0.970873786407767</v>
      </c>
      <c r="I4" s="6">
        <f t="shared" si="3"/>
        <v>107378.64077669903</v>
      </c>
      <c r="J4" s="6">
        <v>15645</v>
      </c>
      <c r="K4" s="70">
        <f t="shared" si="4"/>
        <v>0.30998613037447986</v>
      </c>
      <c r="L4" s="6">
        <f t="shared" si="5"/>
        <v>16404.466019417476</v>
      </c>
      <c r="M4" s="40">
        <v>70000</v>
      </c>
      <c r="N4" s="40">
        <v>87500</v>
      </c>
      <c r="O4" s="36">
        <v>811</v>
      </c>
      <c r="P4" s="70">
        <f t="shared" si="6"/>
        <v>1</v>
      </c>
      <c r="Q4" s="36">
        <f t="shared" si="7"/>
        <v>834</v>
      </c>
      <c r="R4" s="6">
        <v>830</v>
      </c>
      <c r="S4" s="6">
        <f t="shared" si="0"/>
        <v>673130</v>
      </c>
      <c r="T4" s="40">
        <f t="shared" si="8"/>
        <v>692220</v>
      </c>
      <c r="U4" s="6">
        <f t="shared" si="1"/>
        <v>849775</v>
      </c>
    </row>
    <row r="5" spans="1:21" ht="12.75" customHeight="1">
      <c r="A5" s="57">
        <v>4</v>
      </c>
      <c r="B5" s="50" t="s">
        <v>38</v>
      </c>
      <c r="C5" s="3" t="s">
        <v>11</v>
      </c>
      <c r="D5" s="1" t="s">
        <v>5</v>
      </c>
      <c r="E5" s="58">
        <v>0.9530830119930813</v>
      </c>
      <c r="F5" s="9">
        <v>0</v>
      </c>
      <c r="G5" s="40">
        <v>93730</v>
      </c>
      <c r="H5" s="70">
        <f t="shared" si="2"/>
        <v>1</v>
      </c>
      <c r="I5" s="6">
        <f t="shared" si="3"/>
        <v>110600</v>
      </c>
      <c r="J5" s="6">
        <v>8725</v>
      </c>
      <c r="K5" s="70">
        <f t="shared" si="4"/>
        <v>0.17287497523281156</v>
      </c>
      <c r="L5" s="6">
        <f t="shared" si="5"/>
        <v>9148.543689320388</v>
      </c>
      <c r="M5" s="40">
        <v>70000</v>
      </c>
      <c r="N5" s="40">
        <v>87500</v>
      </c>
      <c r="O5" s="36">
        <v>811</v>
      </c>
      <c r="P5" s="70">
        <f t="shared" si="6"/>
        <v>1</v>
      </c>
      <c r="Q5" s="36">
        <f t="shared" si="7"/>
        <v>834</v>
      </c>
      <c r="R5" s="40">
        <v>833</v>
      </c>
      <c r="S5" s="40">
        <f t="shared" si="0"/>
        <v>675563</v>
      </c>
      <c r="T5" s="40">
        <f t="shared" si="8"/>
        <v>694722</v>
      </c>
      <c r="U5" s="6">
        <f t="shared" si="1"/>
        <v>848018</v>
      </c>
    </row>
    <row r="6" spans="1:21" ht="13.5" customHeight="1">
      <c r="A6" s="57">
        <v>5</v>
      </c>
      <c r="B6" s="50" t="s">
        <v>38</v>
      </c>
      <c r="C6" s="1" t="s">
        <v>57</v>
      </c>
      <c r="D6" s="1" t="s">
        <v>5</v>
      </c>
      <c r="E6" s="58">
        <v>0.9456765453272388</v>
      </c>
      <c r="F6" s="9">
        <v>0</v>
      </c>
      <c r="G6" s="40">
        <v>93730</v>
      </c>
      <c r="H6" s="70">
        <f t="shared" si="2"/>
        <v>1</v>
      </c>
      <c r="I6" s="6">
        <f t="shared" si="3"/>
        <v>110600</v>
      </c>
      <c r="J6" s="6">
        <v>11298</v>
      </c>
      <c r="K6" s="70">
        <f t="shared" si="4"/>
        <v>0.22385575589459084</v>
      </c>
      <c r="L6" s="6">
        <f t="shared" si="5"/>
        <v>11846.446601941747</v>
      </c>
      <c r="M6" s="40">
        <v>70000</v>
      </c>
      <c r="N6" s="40">
        <v>87500</v>
      </c>
      <c r="O6" s="13">
        <v>800</v>
      </c>
      <c r="P6" s="70">
        <f t="shared" si="6"/>
        <v>0.9864364981504316</v>
      </c>
      <c r="Q6" s="36">
        <f t="shared" si="7"/>
        <v>822.6880394574599</v>
      </c>
      <c r="R6" s="40">
        <v>833</v>
      </c>
      <c r="S6" s="6">
        <f t="shared" si="0"/>
        <v>666400</v>
      </c>
      <c r="T6" s="40">
        <f t="shared" si="8"/>
        <v>685299.1368680641</v>
      </c>
      <c r="U6" s="6">
        <f t="shared" si="1"/>
        <v>841428</v>
      </c>
    </row>
    <row r="7" spans="1:21" ht="12.75" customHeight="1">
      <c r="A7" s="57">
        <v>6</v>
      </c>
      <c r="B7" s="50"/>
      <c r="C7" s="1" t="s">
        <v>18</v>
      </c>
      <c r="D7" s="1" t="s">
        <v>72</v>
      </c>
      <c r="E7" s="58">
        <v>0.9387758313168788</v>
      </c>
      <c r="F7" s="9">
        <v>0</v>
      </c>
      <c r="G7" s="6">
        <v>92988</v>
      </c>
      <c r="H7" s="70">
        <f t="shared" si="2"/>
        <v>0.992083644510829</v>
      </c>
      <c r="I7" s="6">
        <f t="shared" si="3"/>
        <v>109724.45108289768</v>
      </c>
      <c r="J7" s="6">
        <v>0</v>
      </c>
      <c r="K7" s="70">
        <f t="shared" si="4"/>
        <v>0</v>
      </c>
      <c r="L7" s="6">
        <f t="shared" si="5"/>
        <v>0</v>
      </c>
      <c r="M7" s="40">
        <v>70000</v>
      </c>
      <c r="N7" s="40">
        <v>87500</v>
      </c>
      <c r="O7" s="13">
        <v>810</v>
      </c>
      <c r="P7" s="70">
        <f t="shared" si="6"/>
        <v>0.998766954377312</v>
      </c>
      <c r="Q7" s="36">
        <f t="shared" si="7"/>
        <v>832.9716399506782</v>
      </c>
      <c r="R7" s="6">
        <v>830</v>
      </c>
      <c r="S7" s="6">
        <f t="shared" si="0"/>
        <v>672300</v>
      </c>
      <c r="T7" s="40">
        <f t="shared" si="8"/>
        <v>691366.4611590629</v>
      </c>
      <c r="U7" s="6">
        <f t="shared" si="1"/>
        <v>835288</v>
      </c>
    </row>
    <row r="8" spans="1:21" ht="12.75" customHeight="1">
      <c r="A8" s="57">
        <v>7</v>
      </c>
      <c r="B8" s="50" t="s">
        <v>38</v>
      </c>
      <c r="C8" s="5" t="s">
        <v>61</v>
      </c>
      <c r="D8" s="1" t="s">
        <v>5</v>
      </c>
      <c r="E8" s="58">
        <v>0.9350343855610989</v>
      </c>
      <c r="F8" s="9">
        <v>0</v>
      </c>
      <c r="G8" s="6">
        <v>84000</v>
      </c>
      <c r="H8" s="70">
        <f t="shared" si="2"/>
        <v>0.8961911874533234</v>
      </c>
      <c r="I8" s="6">
        <f t="shared" si="3"/>
        <v>99118.74533233757</v>
      </c>
      <c r="J8" s="6">
        <v>11559</v>
      </c>
      <c r="K8" s="70">
        <f t="shared" si="4"/>
        <v>0.22902714483851794</v>
      </c>
      <c r="L8" s="6">
        <f t="shared" si="5"/>
        <v>12120.11650485437</v>
      </c>
      <c r="M8" s="40">
        <v>70000</v>
      </c>
      <c r="N8" s="40">
        <v>87500</v>
      </c>
      <c r="O8" s="13">
        <v>800</v>
      </c>
      <c r="P8" s="70">
        <f t="shared" si="6"/>
        <v>0.9864364981504316</v>
      </c>
      <c r="Q8" s="36">
        <f t="shared" si="7"/>
        <v>822.6880394574599</v>
      </c>
      <c r="R8" s="40">
        <v>833</v>
      </c>
      <c r="S8" s="6">
        <f t="shared" si="0"/>
        <v>666400</v>
      </c>
      <c r="T8" s="40">
        <f t="shared" si="8"/>
        <v>685299.1368680641</v>
      </c>
      <c r="U8" s="6">
        <f t="shared" si="1"/>
        <v>831959</v>
      </c>
    </row>
    <row r="9" spans="1:21" ht="12.75" customHeight="1">
      <c r="A9" s="57">
        <v>8</v>
      </c>
      <c r="B9" s="50" t="s">
        <v>38</v>
      </c>
      <c r="C9" s="1" t="s">
        <v>34</v>
      </c>
      <c r="D9" s="1" t="s">
        <v>5</v>
      </c>
      <c r="E9" s="58">
        <v>0.9277301933211428</v>
      </c>
      <c r="F9" s="9">
        <v>0</v>
      </c>
      <c r="G9" s="6">
        <v>83160</v>
      </c>
      <c r="H9" s="70">
        <f t="shared" si="2"/>
        <v>0.8872292755787902</v>
      </c>
      <c r="I9" s="6">
        <f t="shared" si="3"/>
        <v>98127.55787901419</v>
      </c>
      <c r="J9" s="6">
        <v>0</v>
      </c>
      <c r="K9" s="70">
        <f t="shared" si="4"/>
        <v>0</v>
      </c>
      <c r="L9" s="6">
        <f t="shared" si="5"/>
        <v>0</v>
      </c>
      <c r="M9" s="40">
        <v>70000</v>
      </c>
      <c r="N9" s="40">
        <v>87500</v>
      </c>
      <c r="O9" s="13">
        <v>810</v>
      </c>
      <c r="P9" s="70">
        <f t="shared" si="6"/>
        <v>0.998766954377312</v>
      </c>
      <c r="Q9" s="36">
        <f t="shared" si="7"/>
        <v>832.9716399506782</v>
      </c>
      <c r="R9" s="6">
        <v>830</v>
      </c>
      <c r="S9" s="6">
        <f t="shared" si="0"/>
        <v>672300</v>
      </c>
      <c r="T9" s="40">
        <f t="shared" si="8"/>
        <v>691366.4611590629</v>
      </c>
      <c r="U9" s="6">
        <f t="shared" si="1"/>
        <v>825460</v>
      </c>
    </row>
    <row r="10" spans="1:21" ht="12.75" customHeight="1">
      <c r="A10" s="57">
        <v>9</v>
      </c>
      <c r="B10" s="50" t="s">
        <v>38</v>
      </c>
      <c r="C10" s="1" t="s">
        <v>16</v>
      </c>
      <c r="D10" s="1" t="s">
        <v>55</v>
      </c>
      <c r="E10" s="58">
        <v>0.9211924973279402</v>
      </c>
      <c r="F10" s="9">
        <v>0</v>
      </c>
      <c r="G10" s="6">
        <v>56700</v>
      </c>
      <c r="H10" s="70">
        <f t="shared" si="2"/>
        <v>0.6049290515309933</v>
      </c>
      <c r="I10" s="6">
        <f t="shared" si="3"/>
        <v>66905.15309932786</v>
      </c>
      <c r="J10" s="6">
        <v>17380</v>
      </c>
      <c r="K10" s="70">
        <f t="shared" si="4"/>
        <v>0.34436298791361203</v>
      </c>
      <c r="L10" s="6">
        <f t="shared" si="5"/>
        <v>18223.68932038835</v>
      </c>
      <c r="M10" s="40">
        <v>70000</v>
      </c>
      <c r="N10" s="40">
        <v>87500</v>
      </c>
      <c r="O10" s="36">
        <v>811</v>
      </c>
      <c r="P10" s="70">
        <f t="shared" si="6"/>
        <v>1</v>
      </c>
      <c r="Q10" s="36">
        <f t="shared" si="7"/>
        <v>834</v>
      </c>
      <c r="R10" s="40">
        <v>833</v>
      </c>
      <c r="S10" s="40">
        <f t="shared" si="0"/>
        <v>675563</v>
      </c>
      <c r="T10" s="40">
        <f t="shared" si="8"/>
        <v>694722</v>
      </c>
      <c r="U10" s="6">
        <f t="shared" si="1"/>
        <v>819643</v>
      </c>
    </row>
    <row r="11" spans="1:21" ht="12.75" customHeight="1">
      <c r="A11" s="57">
        <v>10</v>
      </c>
      <c r="B11" s="50" t="s">
        <v>38</v>
      </c>
      <c r="C11" s="1" t="s">
        <v>24</v>
      </c>
      <c r="D11" s="1" t="s">
        <v>5</v>
      </c>
      <c r="E11" s="58">
        <v>0.917286962932826</v>
      </c>
      <c r="F11" s="9">
        <v>0</v>
      </c>
      <c r="G11" s="6">
        <v>56700</v>
      </c>
      <c r="H11" s="70">
        <f t="shared" si="2"/>
        <v>0.6049290515309933</v>
      </c>
      <c r="I11" s="6">
        <f t="shared" si="3"/>
        <v>66905.15309932786</v>
      </c>
      <c r="J11" s="6">
        <v>13905</v>
      </c>
      <c r="K11" s="70">
        <f t="shared" si="4"/>
        <v>0.2755102040816326</v>
      </c>
      <c r="L11" s="6">
        <f t="shared" si="5"/>
        <v>14579.999999999998</v>
      </c>
      <c r="M11" s="40">
        <v>70000</v>
      </c>
      <c r="N11" s="40">
        <v>87500</v>
      </c>
      <c r="O11" s="26">
        <v>811</v>
      </c>
      <c r="P11" s="70">
        <f t="shared" si="6"/>
        <v>1</v>
      </c>
      <c r="Q11" s="36">
        <f t="shared" si="7"/>
        <v>834</v>
      </c>
      <c r="R11" s="41">
        <v>833</v>
      </c>
      <c r="S11" s="40">
        <f t="shared" si="0"/>
        <v>675563</v>
      </c>
      <c r="T11" s="40">
        <f t="shared" si="8"/>
        <v>694722</v>
      </c>
      <c r="U11" s="6">
        <f t="shared" si="1"/>
        <v>816168</v>
      </c>
    </row>
    <row r="12" spans="1:21" ht="12.75" customHeight="1">
      <c r="A12" s="57">
        <v>11</v>
      </c>
      <c r="B12" s="50" t="s">
        <v>38</v>
      </c>
      <c r="C12" s="1" t="s">
        <v>21</v>
      </c>
      <c r="D12" s="1" t="s">
        <v>5</v>
      </c>
      <c r="E12" s="58">
        <v>0.9134679684365388</v>
      </c>
      <c r="F12" s="9">
        <v>0</v>
      </c>
      <c r="G12" s="6">
        <v>56700</v>
      </c>
      <c r="H12" s="70">
        <f t="shared" si="2"/>
        <v>0.6049290515309933</v>
      </c>
      <c r="I12" s="6">
        <f t="shared" si="3"/>
        <v>66905.15309932786</v>
      </c>
      <c r="J12" s="6">
        <v>10507</v>
      </c>
      <c r="K12" s="70">
        <f t="shared" si="4"/>
        <v>0.20818307905686548</v>
      </c>
      <c r="L12" s="6">
        <f t="shared" si="5"/>
        <v>11017.048543689321</v>
      </c>
      <c r="M12" s="40">
        <v>70000</v>
      </c>
      <c r="N12" s="40">
        <v>87500</v>
      </c>
      <c r="O12" s="36">
        <v>811</v>
      </c>
      <c r="P12" s="70">
        <f t="shared" si="6"/>
        <v>1</v>
      </c>
      <c r="Q12" s="36">
        <f t="shared" si="7"/>
        <v>834</v>
      </c>
      <c r="R12" s="40">
        <v>833</v>
      </c>
      <c r="S12" s="40">
        <f t="shared" si="0"/>
        <v>675563</v>
      </c>
      <c r="T12" s="40">
        <f t="shared" si="8"/>
        <v>694722</v>
      </c>
      <c r="U12" s="6">
        <f t="shared" si="1"/>
        <v>812770</v>
      </c>
    </row>
    <row r="13" spans="1:21" ht="12.75" customHeight="1">
      <c r="A13" s="57">
        <v>12</v>
      </c>
      <c r="B13" s="50" t="s">
        <v>38</v>
      </c>
      <c r="C13" s="1" t="s">
        <v>62</v>
      </c>
      <c r="D13" s="1" t="s">
        <v>5</v>
      </c>
      <c r="E13" s="58">
        <v>0.9120743388969872</v>
      </c>
      <c r="F13" s="9">
        <v>0</v>
      </c>
      <c r="G13" s="40">
        <v>93730</v>
      </c>
      <c r="H13" s="70">
        <f t="shared" si="2"/>
        <v>1</v>
      </c>
      <c r="I13" s="6">
        <f t="shared" si="3"/>
        <v>110600</v>
      </c>
      <c r="J13" s="6">
        <v>0</v>
      </c>
      <c r="K13" s="70">
        <f t="shared" si="4"/>
        <v>0</v>
      </c>
      <c r="L13" s="6">
        <f t="shared" si="5"/>
        <v>0</v>
      </c>
      <c r="M13" s="40">
        <v>70000</v>
      </c>
      <c r="N13" s="40">
        <v>87500</v>
      </c>
      <c r="O13" s="13">
        <v>790</v>
      </c>
      <c r="P13" s="70">
        <f t="shared" si="6"/>
        <v>0.9741060419235512</v>
      </c>
      <c r="Q13" s="36">
        <f t="shared" si="7"/>
        <v>812.4044389642418</v>
      </c>
      <c r="R13" s="6">
        <v>820</v>
      </c>
      <c r="S13" s="6">
        <f t="shared" si="0"/>
        <v>647800</v>
      </c>
      <c r="T13" s="40">
        <f t="shared" si="8"/>
        <v>666171.6399506782</v>
      </c>
      <c r="U13" s="6">
        <f t="shared" si="1"/>
        <v>811530</v>
      </c>
    </row>
    <row r="14" spans="1:21" ht="12.75" customHeight="1">
      <c r="A14" s="57">
        <v>13</v>
      </c>
      <c r="B14" s="50" t="s">
        <v>38</v>
      </c>
      <c r="C14" s="3" t="s">
        <v>51</v>
      </c>
      <c r="D14" s="3" t="s">
        <v>5</v>
      </c>
      <c r="E14" s="59">
        <v>0.8992551949226929</v>
      </c>
      <c r="F14" s="9">
        <v>0</v>
      </c>
      <c r="G14" s="7">
        <v>91000</v>
      </c>
      <c r="H14" s="70">
        <f t="shared" si="2"/>
        <v>0.970873786407767</v>
      </c>
      <c r="I14" s="6">
        <f t="shared" si="3"/>
        <v>107378.64077669903</v>
      </c>
      <c r="J14" s="7">
        <v>16724</v>
      </c>
      <c r="K14" s="70">
        <f t="shared" si="4"/>
        <v>0.33136516742619376</v>
      </c>
      <c r="L14" s="6">
        <f t="shared" si="5"/>
        <v>17535.844660194172</v>
      </c>
      <c r="M14" s="41">
        <v>70000</v>
      </c>
      <c r="N14" s="40">
        <v>87500</v>
      </c>
      <c r="O14" s="14">
        <v>778</v>
      </c>
      <c r="P14" s="70">
        <f t="shared" si="6"/>
        <v>0.9593094944512947</v>
      </c>
      <c r="Q14" s="36">
        <f t="shared" si="7"/>
        <v>800.0641183723798</v>
      </c>
      <c r="R14" s="7">
        <v>800</v>
      </c>
      <c r="S14" s="6">
        <f t="shared" si="0"/>
        <v>622400</v>
      </c>
      <c r="T14" s="40">
        <f t="shared" si="8"/>
        <v>640051.2946979038</v>
      </c>
      <c r="U14" s="6">
        <f t="shared" si="1"/>
        <v>800124</v>
      </c>
    </row>
    <row r="15" spans="1:21" ht="12.75" customHeight="1">
      <c r="A15" s="57">
        <v>14</v>
      </c>
      <c r="B15" s="50" t="s">
        <v>38</v>
      </c>
      <c r="C15" s="1" t="s">
        <v>56</v>
      </c>
      <c r="D15" s="1" t="s">
        <v>44</v>
      </c>
      <c r="E15" s="58">
        <v>0.8861281037759493</v>
      </c>
      <c r="F15" s="9">
        <v>0</v>
      </c>
      <c r="G15" s="40">
        <v>93730</v>
      </c>
      <c r="H15" s="70">
        <f t="shared" si="2"/>
        <v>1</v>
      </c>
      <c r="I15" s="6">
        <f t="shared" si="3"/>
        <v>110600</v>
      </c>
      <c r="J15" s="6">
        <v>19914</v>
      </c>
      <c r="K15" s="70">
        <f t="shared" si="4"/>
        <v>0.3945710322964137</v>
      </c>
      <c r="L15" s="6">
        <f t="shared" si="5"/>
        <v>20880.699029126215</v>
      </c>
      <c r="M15" s="40">
        <v>70000</v>
      </c>
      <c r="N15" s="40">
        <v>87500</v>
      </c>
      <c r="O15" s="13">
        <v>756</v>
      </c>
      <c r="P15" s="70">
        <f t="shared" si="6"/>
        <v>0.9321824907521579</v>
      </c>
      <c r="Q15" s="36">
        <f t="shared" si="7"/>
        <v>777.4401972872996</v>
      </c>
      <c r="R15" s="6">
        <v>800</v>
      </c>
      <c r="S15" s="6">
        <f t="shared" si="0"/>
        <v>604800</v>
      </c>
      <c r="T15" s="40">
        <f t="shared" si="8"/>
        <v>621952.1578298397</v>
      </c>
      <c r="U15" s="6">
        <f t="shared" si="1"/>
        <v>788444</v>
      </c>
    </row>
    <row r="16" spans="1:21" ht="12.75" customHeight="1">
      <c r="A16" s="57">
        <v>15</v>
      </c>
      <c r="B16" s="50" t="s">
        <v>38</v>
      </c>
      <c r="C16" s="1" t="s">
        <v>50</v>
      </c>
      <c r="D16" s="1" t="s">
        <v>6</v>
      </c>
      <c r="E16" s="58">
        <v>0.8839679779896444</v>
      </c>
      <c r="F16" s="9">
        <v>0</v>
      </c>
      <c r="G16" s="6">
        <v>92988</v>
      </c>
      <c r="H16" s="70">
        <f t="shared" si="2"/>
        <v>0.992083644510829</v>
      </c>
      <c r="I16" s="6">
        <f t="shared" si="3"/>
        <v>109724.45108289768</v>
      </c>
      <c r="J16" s="6">
        <v>20404</v>
      </c>
      <c r="K16" s="70">
        <f t="shared" si="4"/>
        <v>0.4042797701604914</v>
      </c>
      <c r="L16" s="6">
        <f t="shared" si="5"/>
        <v>21394.485436893203</v>
      </c>
      <c r="M16" s="6">
        <v>0</v>
      </c>
      <c r="N16" s="6"/>
      <c r="O16" s="36">
        <v>811</v>
      </c>
      <c r="P16" s="70">
        <f t="shared" si="6"/>
        <v>1</v>
      </c>
      <c r="Q16" s="36">
        <f t="shared" si="7"/>
        <v>834</v>
      </c>
      <c r="R16" s="6">
        <v>830</v>
      </c>
      <c r="S16" s="6">
        <f t="shared" si="0"/>
        <v>673130</v>
      </c>
      <c r="T16" s="40">
        <f t="shared" si="8"/>
        <v>692220</v>
      </c>
      <c r="U16" s="6">
        <f t="shared" si="1"/>
        <v>786522</v>
      </c>
    </row>
    <row r="17" spans="1:21" ht="12.75" customHeight="1">
      <c r="A17" s="57">
        <v>16</v>
      </c>
      <c r="B17" s="50" t="s">
        <v>38</v>
      </c>
      <c r="C17" s="1" t="s">
        <v>29</v>
      </c>
      <c r="D17" s="1" t="s">
        <v>5</v>
      </c>
      <c r="E17" s="58">
        <v>0.8827912601445553</v>
      </c>
      <c r="F17" s="9">
        <v>0</v>
      </c>
      <c r="G17" s="6">
        <v>90720</v>
      </c>
      <c r="H17" s="70">
        <f t="shared" si="2"/>
        <v>0.9678864824495892</v>
      </c>
      <c r="I17" s="6">
        <f t="shared" si="3"/>
        <v>107048.24495892457</v>
      </c>
      <c r="J17" s="6">
        <v>19192</v>
      </c>
      <c r="K17" s="70">
        <f t="shared" si="4"/>
        <v>0.3802655042599564</v>
      </c>
      <c r="L17" s="6">
        <f t="shared" si="5"/>
        <v>20123.650485436894</v>
      </c>
      <c r="M17" s="6">
        <v>0</v>
      </c>
      <c r="N17" s="6"/>
      <c r="O17" s="36">
        <v>811</v>
      </c>
      <c r="P17" s="70">
        <f t="shared" si="6"/>
        <v>1</v>
      </c>
      <c r="Q17" s="36">
        <f t="shared" si="7"/>
        <v>834</v>
      </c>
      <c r="R17" s="19">
        <v>833</v>
      </c>
      <c r="S17" s="40">
        <f t="shared" si="0"/>
        <v>675563</v>
      </c>
      <c r="T17" s="40">
        <f t="shared" si="8"/>
        <v>694722</v>
      </c>
      <c r="U17" s="6">
        <f t="shared" si="1"/>
        <v>785475</v>
      </c>
    </row>
    <row r="18" spans="1:21" ht="12.75" customHeight="1">
      <c r="A18" s="57">
        <v>17</v>
      </c>
      <c r="B18" s="50"/>
      <c r="C18" s="1" t="s">
        <v>26</v>
      </c>
      <c r="D18" s="1" t="s">
        <v>44</v>
      </c>
      <c r="E18" s="58">
        <v>0.8783080438274012</v>
      </c>
      <c r="F18" s="9">
        <v>0</v>
      </c>
      <c r="G18" s="6">
        <v>93730</v>
      </c>
      <c r="H18" s="70">
        <f t="shared" si="2"/>
        <v>1</v>
      </c>
      <c r="I18" s="6">
        <f t="shared" si="3"/>
        <v>110600</v>
      </c>
      <c r="J18" s="6">
        <v>17756</v>
      </c>
      <c r="K18" s="70">
        <f t="shared" si="4"/>
        <v>0.3518129581929859</v>
      </c>
      <c r="L18" s="6">
        <f t="shared" si="5"/>
        <v>18617.941747572815</v>
      </c>
      <c r="M18" s="40">
        <v>70000</v>
      </c>
      <c r="N18" s="40">
        <v>87500</v>
      </c>
      <c r="O18" s="13">
        <v>750</v>
      </c>
      <c r="P18" s="70">
        <f t="shared" si="6"/>
        <v>0.9247842170160296</v>
      </c>
      <c r="Q18" s="36">
        <f t="shared" si="7"/>
        <v>771.2700369913687</v>
      </c>
      <c r="R18" s="6">
        <v>800</v>
      </c>
      <c r="S18" s="6">
        <f t="shared" si="0"/>
        <v>600000</v>
      </c>
      <c r="T18" s="40">
        <f t="shared" si="8"/>
        <v>617016.029593095</v>
      </c>
      <c r="U18" s="6">
        <f t="shared" si="1"/>
        <v>781486</v>
      </c>
    </row>
    <row r="19" spans="1:21" ht="12.75" customHeight="1">
      <c r="A19" s="57">
        <v>18</v>
      </c>
      <c r="B19" s="50" t="s">
        <v>38</v>
      </c>
      <c r="C19" s="3" t="s">
        <v>7</v>
      </c>
      <c r="D19" s="1" t="s">
        <v>5</v>
      </c>
      <c r="E19" s="58">
        <v>0.8745148989112831</v>
      </c>
      <c r="F19" s="9">
        <v>0</v>
      </c>
      <c r="G19" s="6">
        <v>83160</v>
      </c>
      <c r="H19" s="70">
        <f t="shared" si="2"/>
        <v>0.8872292755787902</v>
      </c>
      <c r="I19" s="6">
        <f t="shared" si="3"/>
        <v>98127.55787901419</v>
      </c>
      <c r="J19" s="6">
        <v>24951</v>
      </c>
      <c r="K19" s="70">
        <f t="shared" si="4"/>
        <v>0.49437289478898355</v>
      </c>
      <c r="L19" s="6">
        <f t="shared" si="5"/>
        <v>26162.21359223301</v>
      </c>
      <c r="M19" s="40">
        <v>70000</v>
      </c>
      <c r="N19" s="40">
        <v>87500</v>
      </c>
      <c r="O19" s="13">
        <v>750</v>
      </c>
      <c r="P19" s="70">
        <f t="shared" si="6"/>
        <v>0.9247842170160296</v>
      </c>
      <c r="Q19" s="36">
        <f t="shared" si="7"/>
        <v>771.2700369913687</v>
      </c>
      <c r="R19" s="6">
        <v>800</v>
      </c>
      <c r="S19" s="6">
        <f t="shared" si="0"/>
        <v>600000</v>
      </c>
      <c r="T19" s="40">
        <f t="shared" si="8"/>
        <v>617016.029593095</v>
      </c>
      <c r="U19" s="6">
        <f t="shared" si="1"/>
        <v>778111</v>
      </c>
    </row>
    <row r="20" spans="1:21" ht="12.75" customHeight="1">
      <c r="A20" s="57">
        <v>19</v>
      </c>
      <c r="B20" s="50"/>
      <c r="C20" s="1" t="s">
        <v>45</v>
      </c>
      <c r="D20" s="1" t="s">
        <v>44</v>
      </c>
      <c r="E20" s="58">
        <v>0.8702261163927922</v>
      </c>
      <c r="F20" s="9">
        <v>0</v>
      </c>
      <c r="G20" s="6">
        <v>91000</v>
      </c>
      <c r="H20" s="70">
        <f t="shared" si="2"/>
        <v>0.970873786407767</v>
      </c>
      <c r="I20" s="6">
        <f t="shared" si="3"/>
        <v>107378.64077669903</v>
      </c>
      <c r="J20" s="6">
        <v>13295</v>
      </c>
      <c r="K20" s="70">
        <f t="shared" si="4"/>
        <v>0.2634238161283931</v>
      </c>
      <c r="L20" s="6">
        <f t="shared" si="5"/>
        <v>13940.388349514564</v>
      </c>
      <c r="M20" s="40">
        <v>70000</v>
      </c>
      <c r="N20" s="40">
        <v>87500</v>
      </c>
      <c r="O20" s="13">
        <v>750</v>
      </c>
      <c r="P20" s="70">
        <f t="shared" si="6"/>
        <v>0.9247842170160296</v>
      </c>
      <c r="Q20" s="36">
        <f t="shared" si="7"/>
        <v>771.2700369913687</v>
      </c>
      <c r="R20" s="6">
        <v>800</v>
      </c>
      <c r="S20" s="6">
        <f t="shared" si="0"/>
        <v>600000</v>
      </c>
      <c r="T20" s="40">
        <f t="shared" si="8"/>
        <v>617016.029593095</v>
      </c>
      <c r="U20" s="6">
        <f t="shared" si="1"/>
        <v>774295</v>
      </c>
    </row>
    <row r="21" spans="1:21" ht="12.75" customHeight="1">
      <c r="A21" s="57">
        <v>20</v>
      </c>
      <c r="B21" s="50"/>
      <c r="C21" s="1" t="s">
        <v>70</v>
      </c>
      <c r="D21" s="1" t="s">
        <v>44</v>
      </c>
      <c r="E21" s="58">
        <v>0.8685144246276818</v>
      </c>
      <c r="F21" s="9">
        <v>0</v>
      </c>
      <c r="G21" s="6">
        <v>42665</v>
      </c>
      <c r="H21" s="70">
        <f t="shared" si="2"/>
        <v>0.4551904406273338</v>
      </c>
      <c r="I21" s="6">
        <f t="shared" si="3"/>
        <v>50344.06273338312</v>
      </c>
      <c r="J21" s="6">
        <v>11307</v>
      </c>
      <c r="K21" s="70">
        <f t="shared" si="4"/>
        <v>0.22403407965127797</v>
      </c>
      <c r="L21" s="6">
        <f t="shared" si="5"/>
        <v>11855.88349514563</v>
      </c>
      <c r="M21" s="40">
        <v>70000</v>
      </c>
      <c r="N21" s="40">
        <v>87500</v>
      </c>
      <c r="O21" s="36">
        <v>811</v>
      </c>
      <c r="P21" s="70">
        <f t="shared" si="6"/>
        <v>1</v>
      </c>
      <c r="Q21" s="36">
        <f t="shared" si="7"/>
        <v>834</v>
      </c>
      <c r="R21" s="6">
        <v>800</v>
      </c>
      <c r="S21" s="6">
        <f t="shared" si="0"/>
        <v>648800</v>
      </c>
      <c r="T21" s="40">
        <f t="shared" si="8"/>
        <v>667200</v>
      </c>
      <c r="U21" s="6">
        <f t="shared" si="1"/>
        <v>772772</v>
      </c>
    </row>
    <row r="22" spans="1:21" ht="12.75" customHeight="1">
      <c r="A22" s="57">
        <v>21</v>
      </c>
      <c r="B22" s="50"/>
      <c r="C22" s="1" t="s">
        <v>66</v>
      </c>
      <c r="D22" s="1" t="s">
        <v>5</v>
      </c>
      <c r="E22" s="58">
        <v>0.8616227017756414</v>
      </c>
      <c r="F22" s="9">
        <v>0</v>
      </c>
      <c r="G22" s="6">
        <v>30240</v>
      </c>
      <c r="H22" s="70">
        <f t="shared" si="2"/>
        <v>0.32262882748319643</v>
      </c>
      <c r="I22" s="6">
        <f t="shared" si="3"/>
        <v>35682.74831964153</v>
      </c>
      <c r="J22" s="6">
        <v>0</v>
      </c>
      <c r="K22" s="70">
        <f t="shared" si="4"/>
        <v>0</v>
      </c>
      <c r="L22" s="6">
        <f t="shared" si="5"/>
        <v>0</v>
      </c>
      <c r="M22" s="40">
        <v>70000</v>
      </c>
      <c r="N22" s="40">
        <v>87500</v>
      </c>
      <c r="O22" s="13">
        <v>800</v>
      </c>
      <c r="P22" s="70">
        <f t="shared" si="6"/>
        <v>0.9864364981504316</v>
      </c>
      <c r="Q22" s="36">
        <f t="shared" si="7"/>
        <v>822.6880394574599</v>
      </c>
      <c r="R22" s="40">
        <v>833</v>
      </c>
      <c r="S22" s="6">
        <f t="shared" si="0"/>
        <v>666400</v>
      </c>
      <c r="T22" s="40">
        <f t="shared" si="8"/>
        <v>685299.1368680641</v>
      </c>
      <c r="U22" s="6">
        <f t="shared" si="1"/>
        <v>766640</v>
      </c>
    </row>
    <row r="23" spans="1:21" ht="12.75" customHeight="1">
      <c r="A23" s="57">
        <v>22</v>
      </c>
      <c r="B23" s="50" t="s">
        <v>38</v>
      </c>
      <c r="C23" s="1" t="s">
        <v>4</v>
      </c>
      <c r="D23" s="1" t="s">
        <v>5</v>
      </c>
      <c r="E23" s="58">
        <v>0.8603886652962642</v>
      </c>
      <c r="F23" s="9">
        <v>0</v>
      </c>
      <c r="G23" s="40">
        <v>93730</v>
      </c>
      <c r="H23" s="70">
        <f t="shared" si="2"/>
        <v>1</v>
      </c>
      <c r="I23" s="6">
        <f t="shared" si="3"/>
        <v>110600</v>
      </c>
      <c r="J23" s="6">
        <v>15812</v>
      </c>
      <c r="K23" s="70">
        <f t="shared" si="4"/>
        <v>0.3132950267485635</v>
      </c>
      <c r="L23" s="6">
        <f t="shared" si="5"/>
        <v>16579.572815533982</v>
      </c>
      <c r="M23" s="6">
        <v>0</v>
      </c>
      <c r="N23" s="6"/>
      <c r="O23" s="13">
        <v>800</v>
      </c>
      <c r="P23" s="70">
        <f t="shared" si="6"/>
        <v>0.9864364981504316</v>
      </c>
      <c r="Q23" s="36">
        <f t="shared" si="7"/>
        <v>822.6880394574599</v>
      </c>
      <c r="R23" s="6">
        <v>820</v>
      </c>
      <c r="S23" s="6">
        <f t="shared" si="0"/>
        <v>656000</v>
      </c>
      <c r="T23" s="40">
        <f t="shared" si="8"/>
        <v>674604.1923551172</v>
      </c>
      <c r="U23" s="6">
        <f t="shared" si="1"/>
        <v>765542</v>
      </c>
    </row>
    <row r="24" spans="1:21" ht="12.75" customHeight="1">
      <c r="A24" s="57">
        <v>23</v>
      </c>
      <c r="B24" s="50"/>
      <c r="C24" s="1" t="s">
        <v>73</v>
      </c>
      <c r="D24" s="1" t="s">
        <v>72</v>
      </c>
      <c r="E24" s="58">
        <v>0.8513997547661568</v>
      </c>
      <c r="F24" s="9">
        <v>0</v>
      </c>
      <c r="G24" s="6">
        <v>60480</v>
      </c>
      <c r="H24" s="70">
        <f t="shared" si="2"/>
        <v>0.6452576549663929</v>
      </c>
      <c r="I24" s="6">
        <f t="shared" si="3"/>
        <v>71365.49663928305</v>
      </c>
      <c r="J24" s="6">
        <v>19564</v>
      </c>
      <c r="K24" s="70">
        <f t="shared" si="4"/>
        <v>0.38763621953635824</v>
      </c>
      <c r="L24" s="6">
        <f t="shared" si="5"/>
        <v>20513.70873786408</v>
      </c>
      <c r="M24" s="40">
        <v>70000</v>
      </c>
      <c r="N24" s="40">
        <v>87500</v>
      </c>
      <c r="O24" s="15">
        <v>810</v>
      </c>
      <c r="P24" s="70">
        <f t="shared" si="6"/>
        <v>0.998766954377312</v>
      </c>
      <c r="Q24" s="36">
        <f t="shared" si="7"/>
        <v>832.9716399506782</v>
      </c>
      <c r="R24" s="11">
        <v>750</v>
      </c>
      <c r="S24" s="6">
        <f t="shared" si="0"/>
        <v>607500</v>
      </c>
      <c r="T24" s="40">
        <f t="shared" si="8"/>
        <v>624728.7299630087</v>
      </c>
      <c r="U24" s="6">
        <f t="shared" si="1"/>
        <v>757544</v>
      </c>
    </row>
    <row r="25" spans="1:21" ht="12.75" customHeight="1">
      <c r="A25" s="57">
        <v>24</v>
      </c>
      <c r="B25" s="50"/>
      <c r="C25" s="1" t="s">
        <v>30</v>
      </c>
      <c r="D25" s="1" t="s">
        <v>44</v>
      </c>
      <c r="E25" s="58">
        <v>0.8513120909725399</v>
      </c>
      <c r="F25" s="9">
        <v>0</v>
      </c>
      <c r="G25" s="6">
        <v>0</v>
      </c>
      <c r="H25" s="70">
        <f t="shared" si="2"/>
        <v>0</v>
      </c>
      <c r="I25" s="6">
        <f t="shared" si="3"/>
        <v>0</v>
      </c>
      <c r="J25" s="6">
        <v>15166</v>
      </c>
      <c r="K25" s="70">
        <f t="shared" si="4"/>
        <v>0.3004953437685754</v>
      </c>
      <c r="L25" s="6">
        <f t="shared" si="5"/>
        <v>15902.21359223301</v>
      </c>
      <c r="M25" s="40">
        <v>70000</v>
      </c>
      <c r="N25" s="40">
        <v>87500</v>
      </c>
      <c r="O25" s="17">
        <v>810</v>
      </c>
      <c r="P25" s="70">
        <f t="shared" si="6"/>
        <v>0.998766954377312</v>
      </c>
      <c r="Q25" s="36">
        <f t="shared" si="7"/>
        <v>832.9716399506782</v>
      </c>
      <c r="R25" s="18">
        <v>830</v>
      </c>
      <c r="S25" s="6">
        <f t="shared" si="0"/>
        <v>672300</v>
      </c>
      <c r="T25" s="40">
        <f t="shared" si="8"/>
        <v>691366.4611590629</v>
      </c>
      <c r="U25" s="6">
        <f t="shared" si="1"/>
        <v>757466</v>
      </c>
    </row>
    <row r="26" spans="1:21" ht="12.75" customHeight="1">
      <c r="A26" s="57">
        <v>25</v>
      </c>
      <c r="B26" s="50"/>
      <c r="C26" s="1" t="s">
        <v>75</v>
      </c>
      <c r="D26" s="62" t="s">
        <v>76</v>
      </c>
      <c r="E26" s="58">
        <v>0.821310843449323</v>
      </c>
      <c r="F26" s="9">
        <v>0</v>
      </c>
      <c r="G26" s="6">
        <v>91000</v>
      </c>
      <c r="H26" s="70">
        <f t="shared" si="2"/>
        <v>0.970873786407767</v>
      </c>
      <c r="I26" s="6">
        <f t="shared" si="3"/>
        <v>107378.64077669903</v>
      </c>
      <c r="J26" s="6">
        <v>0</v>
      </c>
      <c r="K26" s="70">
        <f t="shared" si="4"/>
        <v>0</v>
      </c>
      <c r="L26" s="6">
        <f t="shared" si="5"/>
        <v>0</v>
      </c>
      <c r="M26" s="40">
        <v>70000</v>
      </c>
      <c r="N26" s="40">
        <v>87500</v>
      </c>
      <c r="O26" s="17">
        <v>684</v>
      </c>
      <c r="P26" s="70">
        <f t="shared" si="6"/>
        <v>0.843403205918619</v>
      </c>
      <c r="Q26" s="36">
        <f t="shared" si="7"/>
        <v>703.3982737361282</v>
      </c>
      <c r="R26" s="42">
        <v>833</v>
      </c>
      <c r="S26" s="6">
        <f t="shared" si="0"/>
        <v>569772</v>
      </c>
      <c r="T26" s="40">
        <f t="shared" si="8"/>
        <v>585930.7620221948</v>
      </c>
      <c r="U26" s="6">
        <f t="shared" si="1"/>
        <v>730772</v>
      </c>
    </row>
    <row r="27" spans="1:21" ht="12.75" customHeight="1">
      <c r="A27" s="57">
        <v>26</v>
      </c>
      <c r="B27" s="50"/>
      <c r="C27" s="1" t="s">
        <v>69</v>
      </c>
      <c r="D27" s="1" t="s">
        <v>44</v>
      </c>
      <c r="E27" s="58">
        <v>0.8066766093892419</v>
      </c>
      <c r="F27" s="9">
        <v>0</v>
      </c>
      <c r="G27" s="8">
        <v>91000</v>
      </c>
      <c r="H27" s="70">
        <f t="shared" si="2"/>
        <v>0.970873786407767</v>
      </c>
      <c r="I27" s="6">
        <f t="shared" si="3"/>
        <v>107378.64077669903</v>
      </c>
      <c r="J27" s="6">
        <v>15301</v>
      </c>
      <c r="K27" s="70">
        <f t="shared" si="4"/>
        <v>0.3031702001188825</v>
      </c>
      <c r="L27" s="6">
        <f t="shared" si="5"/>
        <v>16043.766990291262</v>
      </c>
      <c r="M27" s="40">
        <v>70000</v>
      </c>
      <c r="N27" s="40">
        <v>87500</v>
      </c>
      <c r="O27" s="16">
        <v>650</v>
      </c>
      <c r="P27" s="70">
        <f t="shared" si="6"/>
        <v>0.8014796547472256</v>
      </c>
      <c r="Q27" s="36">
        <f t="shared" si="7"/>
        <v>668.4340320591862</v>
      </c>
      <c r="R27" s="48">
        <v>833</v>
      </c>
      <c r="S27" s="6">
        <f t="shared" si="0"/>
        <v>541450</v>
      </c>
      <c r="T27" s="40">
        <f t="shared" si="8"/>
        <v>556805.5487053021</v>
      </c>
      <c r="U27" s="6">
        <f t="shared" si="1"/>
        <v>717751</v>
      </c>
    </row>
    <row r="28" spans="1:21" ht="12.75" customHeight="1">
      <c r="A28" s="57">
        <v>27</v>
      </c>
      <c r="B28" s="50" t="s">
        <v>38</v>
      </c>
      <c r="C28" s="1" t="s">
        <v>33</v>
      </c>
      <c r="D28" s="1" t="s">
        <v>5</v>
      </c>
      <c r="E28" s="58">
        <v>0.7787073636462744</v>
      </c>
      <c r="F28" s="9">
        <v>0</v>
      </c>
      <c r="G28" s="6">
        <v>91000</v>
      </c>
      <c r="H28" s="70">
        <f t="shared" si="2"/>
        <v>0.970873786407767</v>
      </c>
      <c r="I28" s="6">
        <f t="shared" si="3"/>
        <v>107378.64077669903</v>
      </c>
      <c r="J28" s="6">
        <v>13115</v>
      </c>
      <c r="K28" s="70">
        <f t="shared" si="4"/>
        <v>0.2598573409946503</v>
      </c>
      <c r="L28" s="6">
        <f t="shared" si="5"/>
        <v>13751.650485436894</v>
      </c>
      <c r="M28" s="40">
        <v>70000</v>
      </c>
      <c r="N28" s="40">
        <v>87500</v>
      </c>
      <c r="O28" s="13">
        <v>625</v>
      </c>
      <c r="P28" s="70">
        <f t="shared" si="6"/>
        <v>0.7706535141800247</v>
      </c>
      <c r="Q28" s="36">
        <f t="shared" si="7"/>
        <v>642.7250308261406</v>
      </c>
      <c r="R28" s="6">
        <v>830</v>
      </c>
      <c r="S28" s="6">
        <f t="shared" si="0"/>
        <v>518750</v>
      </c>
      <c r="T28" s="40">
        <f t="shared" si="8"/>
        <v>533461.7755856967</v>
      </c>
      <c r="U28" s="6">
        <f t="shared" si="1"/>
        <v>692865</v>
      </c>
    </row>
    <row r="29" spans="1:21" ht="12.75" customHeight="1">
      <c r="A29" s="57">
        <v>28</v>
      </c>
      <c r="B29" s="50"/>
      <c r="C29" s="1" t="s">
        <v>68</v>
      </c>
      <c r="D29" s="1" t="s">
        <v>44</v>
      </c>
      <c r="E29" s="58">
        <v>0.7623063669763747</v>
      </c>
      <c r="F29" s="9">
        <v>0</v>
      </c>
      <c r="G29" s="6">
        <v>0</v>
      </c>
      <c r="H29" s="70">
        <f t="shared" si="2"/>
        <v>0</v>
      </c>
      <c r="I29" s="6">
        <f t="shared" si="3"/>
        <v>0</v>
      </c>
      <c r="J29" s="6">
        <v>9772</v>
      </c>
      <c r="K29" s="70">
        <f t="shared" si="4"/>
        <v>0.19361997226074895</v>
      </c>
      <c r="L29" s="6">
        <f t="shared" si="5"/>
        <v>10246.368932038835</v>
      </c>
      <c r="M29" s="40">
        <v>70000</v>
      </c>
      <c r="N29" s="44">
        <v>87500</v>
      </c>
      <c r="O29" s="15">
        <v>798</v>
      </c>
      <c r="P29" s="70">
        <f t="shared" si="6"/>
        <v>0.9839704069050554</v>
      </c>
      <c r="Q29" s="36">
        <f t="shared" si="7"/>
        <v>820.6313193588162</v>
      </c>
      <c r="R29" s="11">
        <v>750</v>
      </c>
      <c r="S29" s="6">
        <f t="shared" si="0"/>
        <v>598500</v>
      </c>
      <c r="T29" s="40">
        <f t="shared" si="8"/>
        <v>615473.4895191122</v>
      </c>
      <c r="U29" s="6">
        <f t="shared" si="1"/>
        <v>678272</v>
      </c>
    </row>
    <row r="30" spans="1:21" ht="12.75" customHeight="1">
      <c r="A30" s="57">
        <v>29</v>
      </c>
      <c r="B30" s="50" t="s">
        <v>38</v>
      </c>
      <c r="C30" s="1" t="s">
        <v>46</v>
      </c>
      <c r="D30" s="1" t="s">
        <v>44</v>
      </c>
      <c r="E30" s="58">
        <v>0.7374368230641193</v>
      </c>
      <c r="F30" s="9">
        <v>0</v>
      </c>
      <c r="G30" s="6">
        <v>60480</v>
      </c>
      <c r="H30" s="70">
        <f t="shared" si="2"/>
        <v>0.6452576549663929</v>
      </c>
      <c r="I30" s="6">
        <f t="shared" si="3"/>
        <v>71365.49663928305</v>
      </c>
      <c r="J30" s="6">
        <v>14414</v>
      </c>
      <c r="K30" s="70">
        <f t="shared" si="4"/>
        <v>0.2855954032098276</v>
      </c>
      <c r="L30" s="6">
        <f t="shared" si="5"/>
        <v>15113.708737864077</v>
      </c>
      <c r="M30" s="73">
        <v>0</v>
      </c>
      <c r="N30" s="18"/>
      <c r="O30" s="74">
        <v>775</v>
      </c>
      <c r="P30" s="70">
        <f t="shared" si="6"/>
        <v>0.9556103575832305</v>
      </c>
      <c r="Q30" s="36">
        <f t="shared" si="7"/>
        <v>796.9790382244142</v>
      </c>
      <c r="R30" s="18">
        <v>750</v>
      </c>
      <c r="S30" s="6">
        <f t="shared" si="0"/>
        <v>581250</v>
      </c>
      <c r="T30" s="40">
        <f t="shared" si="8"/>
        <v>597734.2786683107</v>
      </c>
      <c r="U30" s="6">
        <f t="shared" si="1"/>
        <v>656144</v>
      </c>
    </row>
    <row r="31" spans="1:21" ht="12.75" customHeight="1">
      <c r="A31" s="57">
        <v>30</v>
      </c>
      <c r="B31" s="50" t="s">
        <v>38</v>
      </c>
      <c r="C31" s="1" t="s">
        <v>14</v>
      </c>
      <c r="D31" s="1" t="s">
        <v>10</v>
      </c>
      <c r="E31" s="58">
        <v>0.732037632493147</v>
      </c>
      <c r="F31" s="9">
        <v>0</v>
      </c>
      <c r="G31" s="6">
        <v>86940</v>
      </c>
      <c r="H31" s="70">
        <f t="shared" si="2"/>
        <v>0.9275578790141897</v>
      </c>
      <c r="I31" s="6">
        <f t="shared" si="3"/>
        <v>102587.90141896938</v>
      </c>
      <c r="J31" s="6">
        <v>0</v>
      </c>
      <c r="K31" s="70">
        <f t="shared" si="4"/>
        <v>0</v>
      </c>
      <c r="L31" s="6">
        <f t="shared" si="5"/>
        <v>0</v>
      </c>
      <c r="M31" s="73">
        <v>0</v>
      </c>
      <c r="N31" s="18"/>
      <c r="O31" s="74">
        <v>680</v>
      </c>
      <c r="P31" s="70">
        <f t="shared" si="6"/>
        <v>0.8384710234278668</v>
      </c>
      <c r="Q31" s="36">
        <f t="shared" si="7"/>
        <v>699.284833538841</v>
      </c>
      <c r="R31" s="18">
        <v>830</v>
      </c>
      <c r="S31" s="6">
        <f t="shared" si="0"/>
        <v>564400</v>
      </c>
      <c r="T31" s="40">
        <f t="shared" si="8"/>
        <v>580406.411837238</v>
      </c>
      <c r="U31" s="6">
        <f t="shared" si="1"/>
        <v>651340</v>
      </c>
    </row>
    <row r="32" spans="1:21" ht="12.75" customHeight="1">
      <c r="A32" s="57">
        <v>31</v>
      </c>
      <c r="B32" s="50" t="s">
        <v>38</v>
      </c>
      <c r="C32" s="1" t="s">
        <v>35</v>
      </c>
      <c r="D32" s="1" t="s">
        <v>10</v>
      </c>
      <c r="E32" s="58">
        <v>0.7277893101870948</v>
      </c>
      <c r="F32" s="9">
        <v>0</v>
      </c>
      <c r="G32" s="6">
        <v>83160</v>
      </c>
      <c r="H32" s="70">
        <f t="shared" si="2"/>
        <v>0.8872292755787902</v>
      </c>
      <c r="I32" s="6">
        <f t="shared" si="3"/>
        <v>98127.55787901419</v>
      </c>
      <c r="J32" s="6">
        <v>0</v>
      </c>
      <c r="K32" s="70">
        <f t="shared" si="4"/>
        <v>0</v>
      </c>
      <c r="L32" s="6">
        <f t="shared" si="5"/>
        <v>0</v>
      </c>
      <c r="M32" s="73">
        <v>0</v>
      </c>
      <c r="N32" s="18"/>
      <c r="O32" s="74">
        <v>680</v>
      </c>
      <c r="P32" s="70">
        <f t="shared" si="6"/>
        <v>0.8384710234278668</v>
      </c>
      <c r="Q32" s="36">
        <f t="shared" si="7"/>
        <v>699.284833538841</v>
      </c>
      <c r="R32" s="18">
        <v>830</v>
      </c>
      <c r="S32" s="6">
        <f t="shared" si="0"/>
        <v>564400</v>
      </c>
      <c r="T32" s="40">
        <f t="shared" si="8"/>
        <v>580406.411837238</v>
      </c>
      <c r="U32" s="6">
        <f t="shared" si="1"/>
        <v>647560</v>
      </c>
    </row>
    <row r="33" spans="1:21" ht="12.75" customHeight="1">
      <c r="A33" s="57">
        <v>31</v>
      </c>
      <c r="B33" s="50" t="s">
        <v>38</v>
      </c>
      <c r="C33" s="1" t="s">
        <v>22</v>
      </c>
      <c r="D33" s="1" t="s">
        <v>10</v>
      </c>
      <c r="E33" s="58">
        <v>0.7277893101870948</v>
      </c>
      <c r="F33" s="9">
        <v>0</v>
      </c>
      <c r="G33" s="6">
        <v>83160</v>
      </c>
      <c r="H33" s="70">
        <f t="shared" si="2"/>
        <v>0.8872292755787902</v>
      </c>
      <c r="I33" s="6">
        <f t="shared" si="3"/>
        <v>98127.55787901419</v>
      </c>
      <c r="J33" s="6">
        <v>0</v>
      </c>
      <c r="K33" s="70">
        <f t="shared" si="4"/>
        <v>0</v>
      </c>
      <c r="L33" s="6">
        <f t="shared" si="5"/>
        <v>0</v>
      </c>
      <c r="M33" s="73">
        <v>0</v>
      </c>
      <c r="N33" s="18"/>
      <c r="O33" s="75">
        <v>680</v>
      </c>
      <c r="P33" s="70">
        <f t="shared" si="6"/>
        <v>0.8384710234278668</v>
      </c>
      <c r="Q33" s="36">
        <f t="shared" si="7"/>
        <v>699.284833538841</v>
      </c>
      <c r="R33" s="12">
        <v>830</v>
      </c>
      <c r="S33" s="6">
        <f t="shared" si="0"/>
        <v>564400</v>
      </c>
      <c r="T33" s="40">
        <f t="shared" si="8"/>
        <v>580406.411837238</v>
      </c>
      <c r="U33" s="6">
        <f t="shared" si="1"/>
        <v>647560</v>
      </c>
    </row>
    <row r="34" spans="1:21" ht="12.75" customHeight="1">
      <c r="A34" s="57">
        <v>31</v>
      </c>
      <c r="B34" s="50" t="s">
        <v>38</v>
      </c>
      <c r="C34" s="1" t="s">
        <v>36</v>
      </c>
      <c r="D34" s="1" t="s">
        <v>10</v>
      </c>
      <c r="E34" s="58">
        <v>0.7277893101870948</v>
      </c>
      <c r="F34" s="9">
        <v>0</v>
      </c>
      <c r="G34" s="6">
        <v>83160</v>
      </c>
      <c r="H34" s="70">
        <f t="shared" si="2"/>
        <v>0.8872292755787902</v>
      </c>
      <c r="I34" s="6">
        <f t="shared" si="3"/>
        <v>98127.55787901419</v>
      </c>
      <c r="J34" s="6">
        <v>0</v>
      </c>
      <c r="K34" s="70">
        <f t="shared" si="4"/>
        <v>0</v>
      </c>
      <c r="L34" s="6">
        <f t="shared" si="5"/>
        <v>0</v>
      </c>
      <c r="M34" s="6">
        <v>0</v>
      </c>
      <c r="N34" s="12"/>
      <c r="O34" s="13">
        <v>680</v>
      </c>
      <c r="P34" s="70">
        <f t="shared" si="6"/>
        <v>0.8384710234278668</v>
      </c>
      <c r="Q34" s="36">
        <f t="shared" si="7"/>
        <v>699.284833538841</v>
      </c>
      <c r="R34" s="6">
        <v>830</v>
      </c>
      <c r="S34" s="6">
        <f aca="true" t="shared" si="9" ref="S34:S57">O34*R34</f>
        <v>564400</v>
      </c>
      <c r="T34" s="40">
        <f t="shared" si="8"/>
        <v>580406.411837238</v>
      </c>
      <c r="U34" s="6">
        <f aca="true" t="shared" si="10" ref="U34:U57">F34+G34+J34+M34+S34</f>
        <v>647560</v>
      </c>
    </row>
    <row r="35" spans="1:21" ht="12.75" customHeight="1">
      <c r="A35" s="57">
        <v>34</v>
      </c>
      <c r="B35" s="50" t="s">
        <v>38</v>
      </c>
      <c r="C35" s="1" t="s">
        <v>64</v>
      </c>
      <c r="D35" s="1" t="s">
        <v>5</v>
      </c>
      <c r="E35" s="58">
        <v>0.7079143547214258</v>
      </c>
      <c r="F35" s="9">
        <v>0</v>
      </c>
      <c r="G35" s="6">
        <v>91000</v>
      </c>
      <c r="H35" s="70">
        <f t="shared" si="2"/>
        <v>0.970873786407767</v>
      </c>
      <c r="I35" s="6">
        <f t="shared" si="3"/>
        <v>107378.64077669903</v>
      </c>
      <c r="J35" s="6">
        <v>20126</v>
      </c>
      <c r="K35" s="70">
        <f t="shared" si="4"/>
        <v>0.398771547453933</v>
      </c>
      <c r="L35" s="6">
        <f t="shared" si="5"/>
        <v>21102.990291262136</v>
      </c>
      <c r="M35" s="6">
        <v>0</v>
      </c>
      <c r="N35" s="6"/>
      <c r="O35" s="13">
        <v>625</v>
      </c>
      <c r="P35" s="70">
        <f t="shared" si="6"/>
        <v>0.7706535141800247</v>
      </c>
      <c r="Q35" s="36">
        <f t="shared" si="7"/>
        <v>642.7250308261406</v>
      </c>
      <c r="R35" s="6">
        <v>830</v>
      </c>
      <c r="S35" s="6">
        <f t="shared" si="9"/>
        <v>518750</v>
      </c>
      <c r="T35" s="40">
        <f t="shared" si="8"/>
        <v>533461.7755856967</v>
      </c>
      <c r="U35" s="6">
        <f t="shared" si="10"/>
        <v>629876</v>
      </c>
    </row>
    <row r="36" spans="1:21" ht="12.75" customHeight="1">
      <c r="A36" s="57">
        <v>35</v>
      </c>
      <c r="B36" s="50" t="s">
        <v>38</v>
      </c>
      <c r="C36" s="1" t="s">
        <v>59</v>
      </c>
      <c r="D36" s="1" t="s">
        <v>44</v>
      </c>
      <c r="E36" s="58">
        <v>0.7069837698353382</v>
      </c>
      <c r="F36" s="9">
        <v>0</v>
      </c>
      <c r="G36" s="6">
        <v>49000</v>
      </c>
      <c r="H36" s="70">
        <f t="shared" si="2"/>
        <v>0.5227781926811053</v>
      </c>
      <c r="I36" s="6">
        <f t="shared" si="3"/>
        <v>57819.26811053024</v>
      </c>
      <c r="J36" s="6">
        <v>24437</v>
      </c>
      <c r="K36" s="70">
        <f t="shared" si="4"/>
        <v>0.4841886269070735</v>
      </c>
      <c r="L36" s="6">
        <f t="shared" si="5"/>
        <v>25623.26213592233</v>
      </c>
      <c r="M36" s="6">
        <v>0</v>
      </c>
      <c r="N36" s="6"/>
      <c r="O36" s="13">
        <v>667</v>
      </c>
      <c r="P36" s="70">
        <f t="shared" si="6"/>
        <v>0.8224414303329223</v>
      </c>
      <c r="Q36" s="36">
        <f t="shared" si="7"/>
        <v>685.9161528976572</v>
      </c>
      <c r="R36" s="40">
        <v>833</v>
      </c>
      <c r="S36" s="6">
        <f t="shared" si="9"/>
        <v>555611</v>
      </c>
      <c r="T36" s="40">
        <f t="shared" si="8"/>
        <v>571368.1553637484</v>
      </c>
      <c r="U36" s="6">
        <f t="shared" si="10"/>
        <v>629048</v>
      </c>
    </row>
    <row r="37" spans="1:21" ht="12.75" customHeight="1">
      <c r="A37" s="57">
        <v>36</v>
      </c>
      <c r="B37" s="50" t="s">
        <v>38</v>
      </c>
      <c r="C37" s="1" t="s">
        <v>28</v>
      </c>
      <c r="D37" s="1" t="s">
        <v>10</v>
      </c>
      <c r="E37" s="58">
        <v>0.7059419193650444</v>
      </c>
      <c r="F37" s="9">
        <v>0</v>
      </c>
      <c r="G37" s="6">
        <v>63721</v>
      </c>
      <c r="H37" s="70">
        <f t="shared" si="2"/>
        <v>0.6798356982823002</v>
      </c>
      <c r="I37" s="6">
        <f t="shared" si="3"/>
        <v>75189.8282300224</v>
      </c>
      <c r="J37" s="6">
        <v>0</v>
      </c>
      <c r="K37" s="70">
        <f t="shared" si="4"/>
        <v>0</v>
      </c>
      <c r="L37" s="6">
        <f t="shared" si="5"/>
        <v>0</v>
      </c>
      <c r="M37" s="6">
        <v>0</v>
      </c>
      <c r="N37" s="6"/>
      <c r="O37" s="13">
        <v>680</v>
      </c>
      <c r="P37" s="70">
        <f t="shared" si="6"/>
        <v>0.8384710234278668</v>
      </c>
      <c r="Q37" s="36">
        <f t="shared" si="7"/>
        <v>699.284833538841</v>
      </c>
      <c r="R37" s="6">
        <v>830</v>
      </c>
      <c r="S37" s="6">
        <f t="shared" si="9"/>
        <v>564400</v>
      </c>
      <c r="T37" s="40">
        <f t="shared" si="8"/>
        <v>580406.411837238</v>
      </c>
      <c r="U37" s="6">
        <f t="shared" si="10"/>
        <v>628121</v>
      </c>
    </row>
    <row r="38" spans="1:21" ht="12.75" customHeight="1">
      <c r="A38" s="57">
        <v>37</v>
      </c>
      <c r="B38" s="50" t="s">
        <v>38</v>
      </c>
      <c r="C38" s="1" t="s">
        <v>15</v>
      </c>
      <c r="D38" s="1" t="s">
        <v>44</v>
      </c>
      <c r="E38" s="58">
        <v>0.703164775339051</v>
      </c>
      <c r="F38" s="9">
        <v>0</v>
      </c>
      <c r="G38" s="6">
        <v>0</v>
      </c>
      <c r="H38" s="70">
        <f t="shared" si="2"/>
        <v>0</v>
      </c>
      <c r="I38" s="6">
        <f t="shared" si="3"/>
        <v>0</v>
      </c>
      <c r="J38" s="6">
        <v>0</v>
      </c>
      <c r="K38" s="70">
        <f t="shared" si="4"/>
        <v>0</v>
      </c>
      <c r="L38" s="6">
        <f t="shared" si="5"/>
        <v>0</v>
      </c>
      <c r="M38" s="6">
        <v>50000</v>
      </c>
      <c r="N38" s="6">
        <f>87500*(50000/70000)</f>
        <v>62500</v>
      </c>
      <c r="O38" s="13">
        <v>725</v>
      </c>
      <c r="P38" s="70">
        <f t="shared" si="6"/>
        <v>0.8939580764488286</v>
      </c>
      <c r="Q38" s="36">
        <f t="shared" si="7"/>
        <v>745.5610357583231</v>
      </c>
      <c r="R38" s="6">
        <v>794</v>
      </c>
      <c r="S38" s="6">
        <f t="shared" si="9"/>
        <v>575650</v>
      </c>
      <c r="T38" s="40">
        <f t="shared" si="8"/>
        <v>591975.4623921085</v>
      </c>
      <c r="U38" s="6">
        <f t="shared" si="10"/>
        <v>625650</v>
      </c>
    </row>
    <row r="39" spans="1:21" ht="12.75" customHeight="1">
      <c r="A39" s="57">
        <v>38</v>
      </c>
      <c r="B39" s="50" t="s">
        <v>38</v>
      </c>
      <c r="C39" s="3" t="s">
        <v>9</v>
      </c>
      <c r="D39" s="3" t="s">
        <v>10</v>
      </c>
      <c r="E39" s="59">
        <v>0.7022993763507811</v>
      </c>
      <c r="F39" s="9">
        <v>0</v>
      </c>
      <c r="G39" s="6">
        <v>60480</v>
      </c>
      <c r="H39" s="70">
        <f t="shared" si="2"/>
        <v>0.6452576549663929</v>
      </c>
      <c r="I39" s="6">
        <f t="shared" si="3"/>
        <v>71365.49663928305</v>
      </c>
      <c r="J39" s="6">
        <v>0</v>
      </c>
      <c r="K39" s="70">
        <f t="shared" si="4"/>
        <v>0</v>
      </c>
      <c r="L39" s="6">
        <f t="shared" si="5"/>
        <v>0</v>
      </c>
      <c r="M39" s="6">
        <v>0</v>
      </c>
      <c r="N39" s="6"/>
      <c r="O39" s="14">
        <v>680</v>
      </c>
      <c r="P39" s="70">
        <f t="shared" si="6"/>
        <v>0.8384710234278668</v>
      </c>
      <c r="Q39" s="36">
        <f t="shared" si="7"/>
        <v>699.284833538841</v>
      </c>
      <c r="R39" s="7">
        <v>830</v>
      </c>
      <c r="S39" s="6">
        <f t="shared" si="9"/>
        <v>564400</v>
      </c>
      <c r="T39" s="40">
        <f t="shared" si="8"/>
        <v>580406.411837238</v>
      </c>
      <c r="U39" s="6">
        <f t="shared" si="10"/>
        <v>624880</v>
      </c>
    </row>
    <row r="40" spans="1:21" ht="12.75" customHeight="1">
      <c r="A40" s="57">
        <v>38</v>
      </c>
      <c r="B40" s="50" t="s">
        <v>38</v>
      </c>
      <c r="C40" s="1" t="s">
        <v>32</v>
      </c>
      <c r="D40" s="1" t="s">
        <v>10</v>
      </c>
      <c r="E40" s="58">
        <v>0.7022993763507811</v>
      </c>
      <c r="F40" s="9">
        <v>0</v>
      </c>
      <c r="G40" s="6">
        <v>60480</v>
      </c>
      <c r="H40" s="70">
        <f t="shared" si="2"/>
        <v>0.6452576549663929</v>
      </c>
      <c r="I40" s="6">
        <f t="shared" si="3"/>
        <v>71365.49663928305</v>
      </c>
      <c r="J40" s="6">
        <v>0</v>
      </c>
      <c r="K40" s="70">
        <f t="shared" si="4"/>
        <v>0</v>
      </c>
      <c r="L40" s="6">
        <f t="shared" si="5"/>
        <v>0</v>
      </c>
      <c r="M40" s="6">
        <v>0</v>
      </c>
      <c r="N40" s="6"/>
      <c r="O40" s="13">
        <v>680</v>
      </c>
      <c r="P40" s="70">
        <f t="shared" si="6"/>
        <v>0.8384710234278668</v>
      </c>
      <c r="Q40" s="36">
        <f t="shared" si="7"/>
        <v>699.284833538841</v>
      </c>
      <c r="R40" s="6">
        <v>830</v>
      </c>
      <c r="S40" s="6">
        <f t="shared" si="9"/>
        <v>564400</v>
      </c>
      <c r="T40" s="40">
        <f t="shared" si="8"/>
        <v>580406.411837238</v>
      </c>
      <c r="U40" s="6">
        <f t="shared" si="10"/>
        <v>624880</v>
      </c>
    </row>
    <row r="41" spans="1:21" ht="12.75" customHeight="1">
      <c r="A41" s="57">
        <v>40</v>
      </c>
      <c r="B41" s="50" t="s">
        <v>38</v>
      </c>
      <c r="C41" s="3" t="s">
        <v>52</v>
      </c>
      <c r="D41" s="1" t="s">
        <v>10</v>
      </c>
      <c r="E41" s="58">
        <v>0.6854634323971665</v>
      </c>
      <c r="F41" s="9">
        <v>0</v>
      </c>
      <c r="G41" s="7">
        <v>45500</v>
      </c>
      <c r="H41" s="70">
        <f t="shared" si="2"/>
        <v>0.4854368932038835</v>
      </c>
      <c r="I41" s="6">
        <f t="shared" si="3"/>
        <v>53689.320388349515</v>
      </c>
      <c r="J41" s="7">
        <v>0</v>
      </c>
      <c r="K41" s="70">
        <f t="shared" si="4"/>
        <v>0</v>
      </c>
      <c r="L41" s="6">
        <f t="shared" si="5"/>
        <v>0</v>
      </c>
      <c r="M41" s="7">
        <v>0</v>
      </c>
      <c r="N41" s="7"/>
      <c r="O41" s="14">
        <v>680</v>
      </c>
      <c r="P41" s="70">
        <f t="shared" si="6"/>
        <v>0.8384710234278668</v>
      </c>
      <c r="Q41" s="36">
        <f t="shared" si="7"/>
        <v>699.284833538841</v>
      </c>
      <c r="R41" s="7">
        <v>830</v>
      </c>
      <c r="S41" s="6">
        <f t="shared" si="9"/>
        <v>564400</v>
      </c>
      <c r="T41" s="40">
        <f t="shared" si="8"/>
        <v>580406.411837238</v>
      </c>
      <c r="U41" s="6">
        <f t="shared" si="10"/>
        <v>609900</v>
      </c>
    </row>
    <row r="42" spans="1:21" ht="12.75" customHeight="1">
      <c r="A42" s="57">
        <v>41</v>
      </c>
      <c r="B42" s="50" t="s">
        <v>38</v>
      </c>
      <c r="C42" s="3" t="s">
        <v>63</v>
      </c>
      <c r="D42" s="3" t="s">
        <v>6</v>
      </c>
      <c r="E42" s="59">
        <v>0.6852948481786723</v>
      </c>
      <c r="F42" s="9">
        <v>0</v>
      </c>
      <c r="G42" s="7">
        <v>91000</v>
      </c>
      <c r="H42" s="70">
        <f t="shared" si="2"/>
        <v>0.970873786407767</v>
      </c>
      <c r="I42" s="6">
        <f t="shared" si="3"/>
        <v>107378.64077669903</v>
      </c>
      <c r="J42" s="6">
        <v>0</v>
      </c>
      <c r="K42" s="70">
        <f t="shared" si="4"/>
        <v>0</v>
      </c>
      <c r="L42" s="6">
        <f t="shared" si="5"/>
        <v>0</v>
      </c>
      <c r="M42" s="6">
        <v>0</v>
      </c>
      <c r="N42" s="6"/>
      <c r="O42" s="13">
        <v>625</v>
      </c>
      <c r="P42" s="70">
        <f t="shared" si="6"/>
        <v>0.7706535141800247</v>
      </c>
      <c r="Q42" s="36">
        <f t="shared" si="7"/>
        <v>642.7250308261406</v>
      </c>
      <c r="R42" s="6">
        <v>830</v>
      </c>
      <c r="S42" s="6">
        <f t="shared" si="9"/>
        <v>518750</v>
      </c>
      <c r="T42" s="40">
        <f t="shared" si="8"/>
        <v>533461.7755856967</v>
      </c>
      <c r="U42" s="6">
        <f t="shared" si="10"/>
        <v>609750</v>
      </c>
    </row>
    <row r="43" spans="1:21" ht="12.75" customHeight="1">
      <c r="A43" s="57">
        <v>42</v>
      </c>
      <c r="B43" s="50" t="s">
        <v>38</v>
      </c>
      <c r="C43" s="1" t="s">
        <v>12</v>
      </c>
      <c r="D43" s="1" t="s">
        <v>10</v>
      </c>
      <c r="E43" s="58">
        <v>0.6822771906676273</v>
      </c>
      <c r="F43" s="9">
        <v>0</v>
      </c>
      <c r="G43" s="6">
        <v>42665</v>
      </c>
      <c r="H43" s="70">
        <f t="shared" si="2"/>
        <v>0.4551904406273338</v>
      </c>
      <c r="I43" s="6">
        <f t="shared" si="3"/>
        <v>50344.06273338312</v>
      </c>
      <c r="J43" s="6">
        <v>0</v>
      </c>
      <c r="K43" s="70">
        <f t="shared" si="4"/>
        <v>0</v>
      </c>
      <c r="L43" s="6">
        <f t="shared" si="5"/>
        <v>0</v>
      </c>
      <c r="M43" s="6">
        <v>0</v>
      </c>
      <c r="N43" s="6"/>
      <c r="O43" s="13">
        <v>680</v>
      </c>
      <c r="P43" s="70">
        <f t="shared" si="6"/>
        <v>0.8384710234278668</v>
      </c>
      <c r="Q43" s="36">
        <f t="shared" si="7"/>
        <v>699.284833538841</v>
      </c>
      <c r="R43" s="6">
        <v>830</v>
      </c>
      <c r="S43" s="6">
        <f t="shared" si="9"/>
        <v>564400</v>
      </c>
      <c r="T43" s="40">
        <f t="shared" si="8"/>
        <v>580406.411837238</v>
      </c>
      <c r="U43" s="6">
        <f t="shared" si="10"/>
        <v>607065</v>
      </c>
    </row>
    <row r="44" spans="1:21" ht="12.75" customHeight="1">
      <c r="A44" s="57">
        <v>43</v>
      </c>
      <c r="B44" s="50" t="s">
        <v>38</v>
      </c>
      <c r="C44" s="4" t="s">
        <v>60</v>
      </c>
      <c r="D44" s="1" t="s">
        <v>3</v>
      </c>
      <c r="E44" s="58">
        <v>0.6763823624942822</v>
      </c>
      <c r="F44" s="9">
        <v>0</v>
      </c>
      <c r="G44" s="6">
        <v>91000</v>
      </c>
      <c r="H44" s="70">
        <f t="shared" si="2"/>
        <v>0.970873786407767</v>
      </c>
      <c r="I44" s="6">
        <f t="shared" si="3"/>
        <v>107378.64077669903</v>
      </c>
      <c r="J44" s="6">
        <v>0</v>
      </c>
      <c r="K44" s="70">
        <f t="shared" si="4"/>
        <v>0</v>
      </c>
      <c r="L44" s="6">
        <f t="shared" si="5"/>
        <v>0</v>
      </c>
      <c r="M44" s="40">
        <v>70000</v>
      </c>
      <c r="N44" s="40">
        <v>87500</v>
      </c>
      <c r="O44" s="13">
        <v>558</v>
      </c>
      <c r="P44" s="70">
        <f t="shared" si="6"/>
        <v>0.688039457459926</v>
      </c>
      <c r="Q44" s="36">
        <f t="shared" si="7"/>
        <v>573.8249075215783</v>
      </c>
      <c r="R44" s="6">
        <v>790</v>
      </c>
      <c r="S44" s="6">
        <f t="shared" si="9"/>
        <v>440820</v>
      </c>
      <c r="T44" s="40">
        <f t="shared" si="8"/>
        <v>453321.67694204685</v>
      </c>
      <c r="U44" s="6">
        <f t="shared" si="10"/>
        <v>601820</v>
      </c>
    </row>
    <row r="45" spans="1:21" ht="12.75" customHeight="1">
      <c r="A45" s="57">
        <v>44</v>
      </c>
      <c r="B45" s="50" t="s">
        <v>38</v>
      </c>
      <c r="C45" s="5" t="s">
        <v>25</v>
      </c>
      <c r="D45" s="1" t="s">
        <v>10</v>
      </c>
      <c r="E45" s="58">
        <v>0.6598161532902582</v>
      </c>
      <c r="F45" s="9">
        <v>0</v>
      </c>
      <c r="G45" s="6">
        <v>22680</v>
      </c>
      <c r="H45" s="70">
        <f t="shared" si="2"/>
        <v>0.2419716206123973</v>
      </c>
      <c r="I45" s="6">
        <f t="shared" si="3"/>
        <v>26762.06123973114</v>
      </c>
      <c r="J45" s="6">
        <v>0</v>
      </c>
      <c r="K45" s="70">
        <f t="shared" si="4"/>
        <v>0</v>
      </c>
      <c r="L45" s="6">
        <f t="shared" si="5"/>
        <v>0</v>
      </c>
      <c r="M45" s="6">
        <v>0</v>
      </c>
      <c r="N45" s="6"/>
      <c r="O45" s="13">
        <v>680</v>
      </c>
      <c r="P45" s="70">
        <f t="shared" si="6"/>
        <v>0.8384710234278668</v>
      </c>
      <c r="Q45" s="36">
        <f t="shared" si="7"/>
        <v>699.284833538841</v>
      </c>
      <c r="R45" s="6">
        <v>830</v>
      </c>
      <c r="S45" s="6">
        <f t="shared" si="9"/>
        <v>564400</v>
      </c>
      <c r="T45" s="40">
        <f t="shared" si="8"/>
        <v>580406.411837238</v>
      </c>
      <c r="U45" s="6">
        <f t="shared" si="10"/>
        <v>587080</v>
      </c>
    </row>
    <row r="46" spans="1:21" ht="12.75" customHeight="1">
      <c r="A46" s="57">
        <v>45</v>
      </c>
      <c r="B46" s="50" t="s">
        <v>38</v>
      </c>
      <c r="C46" s="1" t="s">
        <v>19</v>
      </c>
      <c r="D46" s="1" t="s">
        <v>3</v>
      </c>
      <c r="E46" s="58">
        <v>0.5741079366078383</v>
      </c>
      <c r="F46" s="9">
        <v>0</v>
      </c>
      <c r="G46" s="6">
        <v>0</v>
      </c>
      <c r="H46" s="70">
        <f t="shared" si="2"/>
        <v>0</v>
      </c>
      <c r="I46" s="6">
        <f t="shared" si="3"/>
        <v>0</v>
      </c>
      <c r="J46" s="6">
        <v>0</v>
      </c>
      <c r="K46" s="70">
        <f t="shared" si="4"/>
        <v>0</v>
      </c>
      <c r="L46" s="6">
        <f t="shared" si="5"/>
        <v>0</v>
      </c>
      <c r="M46" s="40">
        <v>70000</v>
      </c>
      <c r="N46" s="40">
        <v>87500</v>
      </c>
      <c r="O46" s="13">
        <v>558</v>
      </c>
      <c r="P46" s="70">
        <f t="shared" si="6"/>
        <v>0.688039457459926</v>
      </c>
      <c r="Q46" s="36">
        <f t="shared" si="7"/>
        <v>573.8249075215783</v>
      </c>
      <c r="R46" s="6">
        <v>790</v>
      </c>
      <c r="S46" s="6">
        <f t="shared" si="9"/>
        <v>440820</v>
      </c>
      <c r="T46" s="40">
        <f t="shared" si="8"/>
        <v>453321.67694204685</v>
      </c>
      <c r="U46" s="6">
        <f t="shared" si="10"/>
        <v>510820</v>
      </c>
    </row>
    <row r="47" spans="1:21" ht="12.75" customHeight="1">
      <c r="A47" s="57">
        <v>45</v>
      </c>
      <c r="B47" s="50" t="s">
        <v>38</v>
      </c>
      <c r="C47" s="1" t="s">
        <v>2</v>
      </c>
      <c r="D47" s="1" t="s">
        <v>3</v>
      </c>
      <c r="E47" s="58">
        <v>0.5741079366078383</v>
      </c>
      <c r="F47" s="9">
        <v>0</v>
      </c>
      <c r="G47" s="6">
        <v>0</v>
      </c>
      <c r="H47" s="70">
        <f t="shared" si="2"/>
        <v>0</v>
      </c>
      <c r="I47" s="6">
        <f t="shared" si="3"/>
        <v>0</v>
      </c>
      <c r="J47" s="6">
        <v>0</v>
      </c>
      <c r="K47" s="70">
        <f t="shared" si="4"/>
        <v>0</v>
      </c>
      <c r="L47" s="6">
        <f t="shared" si="5"/>
        <v>0</v>
      </c>
      <c r="M47" s="40">
        <v>70000</v>
      </c>
      <c r="N47" s="40">
        <v>87500</v>
      </c>
      <c r="O47" s="13">
        <v>558</v>
      </c>
      <c r="P47" s="70">
        <f t="shared" si="6"/>
        <v>0.688039457459926</v>
      </c>
      <c r="Q47" s="36">
        <f t="shared" si="7"/>
        <v>573.8249075215783</v>
      </c>
      <c r="R47" s="6">
        <v>790</v>
      </c>
      <c r="S47" s="6">
        <f t="shared" si="9"/>
        <v>440820</v>
      </c>
      <c r="T47" s="40">
        <f t="shared" si="8"/>
        <v>453321.67694204685</v>
      </c>
      <c r="U47" s="6">
        <f t="shared" si="10"/>
        <v>510820</v>
      </c>
    </row>
    <row r="48" spans="1:21" ht="12.75" customHeight="1">
      <c r="A48" s="57">
        <v>45</v>
      </c>
      <c r="B48" s="50" t="s">
        <v>38</v>
      </c>
      <c r="C48" s="1" t="s">
        <v>8</v>
      </c>
      <c r="D48" s="1" t="s">
        <v>3</v>
      </c>
      <c r="E48" s="58">
        <v>0.5741079366078383</v>
      </c>
      <c r="F48" s="9">
        <v>0</v>
      </c>
      <c r="G48" s="6">
        <v>0</v>
      </c>
      <c r="H48" s="70">
        <f t="shared" si="2"/>
        <v>0</v>
      </c>
      <c r="I48" s="6">
        <f t="shared" si="3"/>
        <v>0</v>
      </c>
      <c r="J48" s="6">
        <v>0</v>
      </c>
      <c r="K48" s="70">
        <f t="shared" si="4"/>
        <v>0</v>
      </c>
      <c r="L48" s="6">
        <f t="shared" si="5"/>
        <v>0</v>
      </c>
      <c r="M48" s="40">
        <v>70000</v>
      </c>
      <c r="N48" s="40">
        <v>87500</v>
      </c>
      <c r="O48" s="13">
        <v>558</v>
      </c>
      <c r="P48" s="70">
        <f t="shared" si="6"/>
        <v>0.688039457459926</v>
      </c>
      <c r="Q48" s="36">
        <f t="shared" si="7"/>
        <v>573.8249075215783</v>
      </c>
      <c r="R48" s="6">
        <v>790</v>
      </c>
      <c r="S48" s="6">
        <f t="shared" si="9"/>
        <v>440820</v>
      </c>
      <c r="T48" s="40">
        <f t="shared" si="8"/>
        <v>453321.67694204685</v>
      </c>
      <c r="U48" s="6">
        <f t="shared" si="10"/>
        <v>510820</v>
      </c>
    </row>
    <row r="49" spans="1:21" ht="12.75" customHeight="1">
      <c r="A49" s="57">
        <v>45</v>
      </c>
      <c r="B49" s="50" t="s">
        <v>38</v>
      </c>
      <c r="C49" s="1" t="s">
        <v>23</v>
      </c>
      <c r="D49" s="1" t="s">
        <v>3</v>
      </c>
      <c r="E49" s="58">
        <v>0.5741079366078383</v>
      </c>
      <c r="F49" s="9">
        <v>0</v>
      </c>
      <c r="G49" s="6">
        <v>0</v>
      </c>
      <c r="H49" s="70">
        <f t="shared" si="2"/>
        <v>0</v>
      </c>
      <c r="I49" s="6">
        <f t="shared" si="3"/>
        <v>0</v>
      </c>
      <c r="J49" s="6">
        <v>0</v>
      </c>
      <c r="K49" s="70">
        <f t="shared" si="4"/>
        <v>0</v>
      </c>
      <c r="L49" s="6">
        <f t="shared" si="5"/>
        <v>0</v>
      </c>
      <c r="M49" s="40">
        <v>70000</v>
      </c>
      <c r="N49" s="40">
        <v>87500</v>
      </c>
      <c r="O49" s="13">
        <v>558</v>
      </c>
      <c r="P49" s="70">
        <f t="shared" si="6"/>
        <v>0.688039457459926</v>
      </c>
      <c r="Q49" s="36">
        <f t="shared" si="7"/>
        <v>573.8249075215783</v>
      </c>
      <c r="R49" s="6">
        <v>790</v>
      </c>
      <c r="S49" s="6">
        <f t="shared" si="9"/>
        <v>440820</v>
      </c>
      <c r="T49" s="40">
        <f t="shared" si="8"/>
        <v>453321.67694204685</v>
      </c>
      <c r="U49" s="6">
        <f t="shared" si="10"/>
        <v>510820</v>
      </c>
    </row>
    <row r="50" spans="1:21" ht="12.75" customHeight="1">
      <c r="A50" s="57">
        <v>45</v>
      </c>
      <c r="B50" s="50" t="s">
        <v>38</v>
      </c>
      <c r="C50" s="3" t="s">
        <v>58</v>
      </c>
      <c r="D50" s="1" t="s">
        <v>3</v>
      </c>
      <c r="E50" s="58">
        <v>0.5741079366078383</v>
      </c>
      <c r="F50" s="9">
        <v>0</v>
      </c>
      <c r="G50" s="7">
        <v>0</v>
      </c>
      <c r="H50" s="70">
        <f t="shared" si="2"/>
        <v>0</v>
      </c>
      <c r="I50" s="6">
        <f t="shared" si="3"/>
        <v>0</v>
      </c>
      <c r="J50" s="6">
        <v>0</v>
      </c>
      <c r="K50" s="70">
        <f t="shared" si="4"/>
        <v>0</v>
      </c>
      <c r="L50" s="6">
        <f t="shared" si="5"/>
        <v>0</v>
      </c>
      <c r="M50" s="41">
        <v>70000</v>
      </c>
      <c r="N50" s="40">
        <v>87500</v>
      </c>
      <c r="O50" s="14">
        <v>558</v>
      </c>
      <c r="P50" s="70">
        <f t="shared" si="6"/>
        <v>0.688039457459926</v>
      </c>
      <c r="Q50" s="36">
        <f t="shared" si="7"/>
        <v>573.8249075215783</v>
      </c>
      <c r="R50" s="7">
        <v>790</v>
      </c>
      <c r="S50" s="11">
        <f t="shared" si="9"/>
        <v>440820</v>
      </c>
      <c r="T50" s="40">
        <f t="shared" si="8"/>
        <v>453321.67694204685</v>
      </c>
      <c r="U50" s="6">
        <f t="shared" si="10"/>
        <v>510820</v>
      </c>
    </row>
    <row r="51" spans="1:21" ht="12.75" customHeight="1">
      <c r="A51" s="57">
        <v>45</v>
      </c>
      <c r="B51" s="50"/>
      <c r="C51" s="1" t="s">
        <v>65</v>
      </c>
      <c r="D51" s="1" t="s">
        <v>3</v>
      </c>
      <c r="E51" s="58">
        <v>0.5741079366078383</v>
      </c>
      <c r="F51" s="9">
        <v>0</v>
      </c>
      <c r="G51" s="6">
        <v>0</v>
      </c>
      <c r="H51" s="70">
        <f t="shared" si="2"/>
        <v>0</v>
      </c>
      <c r="I51" s="6">
        <f t="shared" si="3"/>
        <v>0</v>
      </c>
      <c r="J51" s="6">
        <v>0</v>
      </c>
      <c r="K51" s="70">
        <f t="shared" si="4"/>
        <v>0</v>
      </c>
      <c r="L51" s="6">
        <f t="shared" si="5"/>
        <v>0</v>
      </c>
      <c r="M51" s="40">
        <v>70000</v>
      </c>
      <c r="N51" s="40">
        <v>87500</v>
      </c>
      <c r="O51" s="13">
        <v>558</v>
      </c>
      <c r="P51" s="70">
        <f t="shared" si="6"/>
        <v>0.688039457459926</v>
      </c>
      <c r="Q51" s="36">
        <f t="shared" si="7"/>
        <v>573.8249075215783</v>
      </c>
      <c r="R51" s="6">
        <v>790</v>
      </c>
      <c r="S51" s="11">
        <f t="shared" si="9"/>
        <v>440820</v>
      </c>
      <c r="T51" s="40">
        <f t="shared" si="8"/>
        <v>453321.67694204685</v>
      </c>
      <c r="U51" s="6">
        <f t="shared" si="10"/>
        <v>510820</v>
      </c>
    </row>
    <row r="52" spans="1:21" ht="12.75" customHeight="1">
      <c r="A52" s="57">
        <v>51</v>
      </c>
      <c r="B52" s="50" t="s">
        <v>38</v>
      </c>
      <c r="C52" s="1" t="s">
        <v>31</v>
      </c>
      <c r="D52" s="1" t="s">
        <v>5</v>
      </c>
      <c r="E52" s="58">
        <v>0.559937871096011</v>
      </c>
      <c r="F52" s="9">
        <v>0</v>
      </c>
      <c r="G52" s="6">
        <v>83160</v>
      </c>
      <c r="H52" s="70">
        <f t="shared" si="2"/>
        <v>0.8872292755787902</v>
      </c>
      <c r="I52" s="6">
        <f t="shared" si="3"/>
        <v>98127.55787901419</v>
      </c>
      <c r="J52" s="6">
        <v>16252</v>
      </c>
      <c r="K52" s="70">
        <f t="shared" si="4"/>
        <v>0.3220130770754904</v>
      </c>
      <c r="L52" s="6">
        <f t="shared" si="5"/>
        <v>17040.93203883495</v>
      </c>
      <c r="M52" s="40">
        <v>70000</v>
      </c>
      <c r="N52" s="40">
        <v>87500</v>
      </c>
      <c r="O52" s="13">
        <v>411</v>
      </c>
      <c r="P52" s="70">
        <f t="shared" si="6"/>
        <v>0.5067817509247842</v>
      </c>
      <c r="Q52" s="36">
        <f t="shared" si="7"/>
        <v>422.65598027127</v>
      </c>
      <c r="R52" s="6">
        <v>800</v>
      </c>
      <c r="S52" s="11">
        <f t="shared" si="9"/>
        <v>328800</v>
      </c>
      <c r="T52" s="40">
        <f t="shared" si="8"/>
        <v>338124.78421701596</v>
      </c>
      <c r="U52" s="6">
        <f t="shared" si="10"/>
        <v>498212</v>
      </c>
    </row>
    <row r="53" spans="1:21" ht="12.75" customHeight="1">
      <c r="A53" s="57">
        <v>52</v>
      </c>
      <c r="B53" s="50" t="s">
        <v>38</v>
      </c>
      <c r="C53" s="1" t="s">
        <v>27</v>
      </c>
      <c r="D53" s="1" t="s">
        <v>54</v>
      </c>
      <c r="E53" s="58">
        <v>0.47588515143920346</v>
      </c>
      <c r="F53" s="9">
        <v>0</v>
      </c>
      <c r="G53" s="6">
        <v>92988</v>
      </c>
      <c r="H53" s="70">
        <f t="shared" si="2"/>
        <v>0.992083644510829</v>
      </c>
      <c r="I53" s="6">
        <f t="shared" si="3"/>
        <v>109724.45108289768</v>
      </c>
      <c r="J53" s="6">
        <v>18034</v>
      </c>
      <c r="K53" s="70">
        <f t="shared" si="4"/>
        <v>0.3573211808995443</v>
      </c>
      <c r="L53" s="6">
        <f t="shared" si="5"/>
        <v>18909.436893203885</v>
      </c>
      <c r="M53" s="40">
        <v>70000</v>
      </c>
      <c r="N53" s="40">
        <v>87500</v>
      </c>
      <c r="O53" s="13">
        <v>291</v>
      </c>
      <c r="P53" s="70">
        <f t="shared" si="6"/>
        <v>0.3588162762022195</v>
      </c>
      <c r="Q53" s="36">
        <f t="shared" si="7"/>
        <v>299.25277435265104</v>
      </c>
      <c r="R53" s="40">
        <v>833</v>
      </c>
      <c r="S53" s="11">
        <f t="shared" si="9"/>
        <v>242403</v>
      </c>
      <c r="T53" s="40">
        <f t="shared" si="8"/>
        <v>249277.56103575832</v>
      </c>
      <c r="U53" s="6">
        <f t="shared" si="10"/>
        <v>423425</v>
      </c>
    </row>
    <row r="54" spans="1:21" ht="12.75" customHeight="1">
      <c r="A54" s="57">
        <v>53</v>
      </c>
      <c r="B54" s="50" t="s">
        <v>38</v>
      </c>
      <c r="C54" s="4" t="s">
        <v>13</v>
      </c>
      <c r="D54" s="1" t="s">
        <v>54</v>
      </c>
      <c r="E54" s="58">
        <v>0.30078009537371186</v>
      </c>
      <c r="F54" s="9">
        <v>0</v>
      </c>
      <c r="G54" s="7">
        <v>0</v>
      </c>
      <c r="H54" s="70">
        <f t="shared" si="2"/>
        <v>0</v>
      </c>
      <c r="I54" s="6">
        <f t="shared" si="3"/>
        <v>0</v>
      </c>
      <c r="J54" s="6">
        <v>17695</v>
      </c>
      <c r="K54" s="70">
        <f t="shared" si="4"/>
        <v>0.35060431939766196</v>
      </c>
      <c r="L54" s="6">
        <f t="shared" si="5"/>
        <v>18553.98058252427</v>
      </c>
      <c r="M54" s="41">
        <v>70000</v>
      </c>
      <c r="N54" s="40">
        <v>87500</v>
      </c>
      <c r="O54" s="14">
        <v>216</v>
      </c>
      <c r="P54" s="70">
        <f t="shared" si="6"/>
        <v>0.26633785450061653</v>
      </c>
      <c r="Q54" s="36">
        <f t="shared" si="7"/>
        <v>222.1257706535142</v>
      </c>
      <c r="R54" s="20">
        <v>833</v>
      </c>
      <c r="S54" s="11">
        <f t="shared" si="9"/>
        <v>179928</v>
      </c>
      <c r="T54" s="40">
        <f t="shared" si="8"/>
        <v>185030.76695437732</v>
      </c>
      <c r="U54" s="6">
        <f t="shared" si="10"/>
        <v>267623</v>
      </c>
    </row>
    <row r="55" spans="1:21" ht="12.75" customHeight="1">
      <c r="A55" s="57">
        <v>54</v>
      </c>
      <c r="B55" s="50"/>
      <c r="C55" s="28" t="s">
        <v>67</v>
      </c>
      <c r="D55" s="1" t="s">
        <v>44</v>
      </c>
      <c r="E55" s="58">
        <v>0.28013976755607956</v>
      </c>
      <c r="F55" s="9">
        <v>0</v>
      </c>
      <c r="G55" s="6">
        <v>63966</v>
      </c>
      <c r="H55" s="70">
        <f t="shared" si="2"/>
        <v>0.6824495892457058</v>
      </c>
      <c r="I55" s="6">
        <f t="shared" si="3"/>
        <v>75478.92457057505</v>
      </c>
      <c r="J55" s="6">
        <v>3692</v>
      </c>
      <c r="K55" s="70">
        <f t="shared" si="4"/>
        <v>0.07315236774321379</v>
      </c>
      <c r="L55" s="6">
        <f t="shared" si="5"/>
        <v>3871.223300970874</v>
      </c>
      <c r="M55" s="40">
        <v>70000</v>
      </c>
      <c r="N55" s="40">
        <v>87500</v>
      </c>
      <c r="O55" s="13">
        <v>139.5</v>
      </c>
      <c r="P55" s="70">
        <f t="shared" si="6"/>
        <v>0.1720098643649815</v>
      </c>
      <c r="Q55" s="36">
        <f t="shared" si="7"/>
        <v>143.45622688039458</v>
      </c>
      <c r="R55" s="6">
        <v>800</v>
      </c>
      <c r="S55" s="11">
        <f t="shared" si="9"/>
        <v>111600</v>
      </c>
      <c r="T55" s="40">
        <f t="shared" si="8"/>
        <v>114764.98150431567</v>
      </c>
      <c r="U55" s="6">
        <f t="shared" si="10"/>
        <v>249258</v>
      </c>
    </row>
    <row r="56" spans="1:21" ht="12.75" customHeight="1">
      <c r="A56" s="57">
        <v>55</v>
      </c>
      <c r="B56" s="50" t="s">
        <v>38</v>
      </c>
      <c r="C56" s="28" t="s">
        <v>17</v>
      </c>
      <c r="D56" s="1" t="s">
        <v>5</v>
      </c>
      <c r="E56" s="58">
        <v>0.1684763245943021</v>
      </c>
      <c r="F56" s="9">
        <v>0</v>
      </c>
      <c r="G56" s="6">
        <v>0</v>
      </c>
      <c r="H56" s="70">
        <f t="shared" si="2"/>
        <v>0</v>
      </c>
      <c r="I56" s="6">
        <f t="shared" si="3"/>
        <v>0</v>
      </c>
      <c r="J56" s="6">
        <v>0</v>
      </c>
      <c r="K56" s="70">
        <f t="shared" si="4"/>
        <v>0</v>
      </c>
      <c r="L56" s="6">
        <f t="shared" si="5"/>
        <v>0</v>
      </c>
      <c r="M56" s="6">
        <v>0</v>
      </c>
      <c r="N56" s="6"/>
      <c r="O56" s="13">
        <v>216</v>
      </c>
      <c r="P56" s="70">
        <f t="shared" si="6"/>
        <v>0.26633785450061653</v>
      </c>
      <c r="Q56" s="36">
        <f t="shared" si="7"/>
        <v>222.1257706535142</v>
      </c>
      <c r="R56" s="6">
        <v>694</v>
      </c>
      <c r="S56" s="11">
        <f t="shared" si="9"/>
        <v>149904</v>
      </c>
      <c r="T56" s="40">
        <f t="shared" si="8"/>
        <v>154155.28483353884</v>
      </c>
      <c r="U56" s="6">
        <f t="shared" si="10"/>
        <v>149904</v>
      </c>
    </row>
    <row r="57" spans="1:21" ht="12.75" customHeight="1">
      <c r="A57" s="31" t="s">
        <v>80</v>
      </c>
      <c r="B57" s="51" t="s">
        <v>38</v>
      </c>
      <c r="C57" s="28" t="s">
        <v>20</v>
      </c>
      <c r="D57" s="53" t="s">
        <v>6</v>
      </c>
      <c r="E57" s="60">
        <v>0</v>
      </c>
      <c r="F57" s="33">
        <v>0</v>
      </c>
      <c r="G57" s="11">
        <v>0</v>
      </c>
      <c r="H57" s="70">
        <f t="shared" si="2"/>
        <v>0</v>
      </c>
      <c r="I57" s="6">
        <f t="shared" si="3"/>
        <v>0</v>
      </c>
      <c r="J57" s="11">
        <v>0</v>
      </c>
      <c r="K57" s="70">
        <f t="shared" si="4"/>
        <v>0</v>
      </c>
      <c r="L57" s="6">
        <f t="shared" si="5"/>
        <v>0</v>
      </c>
      <c r="M57" s="11">
        <v>0</v>
      </c>
      <c r="N57" s="11"/>
      <c r="O57" s="54">
        <v>0</v>
      </c>
      <c r="P57" s="70">
        <f>O57/93730</f>
        <v>0</v>
      </c>
      <c r="Q57" s="36">
        <f t="shared" si="7"/>
        <v>0</v>
      </c>
      <c r="R57" s="55">
        <v>0</v>
      </c>
      <c r="S57" s="11">
        <f t="shared" si="9"/>
        <v>0</v>
      </c>
      <c r="T57" s="40">
        <f t="shared" si="8"/>
        <v>0</v>
      </c>
      <c r="U57" s="11">
        <f t="shared" si="10"/>
        <v>0</v>
      </c>
    </row>
    <row r="58" spans="1:21" ht="12.75" customHeight="1">
      <c r="A58" s="31" t="s">
        <v>81</v>
      </c>
      <c r="B58" s="52"/>
      <c r="C58" s="45" t="s">
        <v>77</v>
      </c>
      <c r="D58" s="45" t="s">
        <v>72</v>
      </c>
      <c r="E58" s="61"/>
      <c r="F58" s="30">
        <v>0</v>
      </c>
      <c r="G58" s="46"/>
      <c r="H58" s="46"/>
      <c r="I58" s="46"/>
      <c r="J58" s="46"/>
      <c r="K58" s="46"/>
      <c r="L58" s="46"/>
      <c r="M58" s="46"/>
      <c r="N58" s="46"/>
      <c r="O58" s="47"/>
      <c r="P58" s="46"/>
      <c r="Q58" s="47"/>
      <c r="R58" s="46"/>
      <c r="S58" s="46"/>
      <c r="T58" s="46"/>
      <c r="U58" s="46"/>
    </row>
    <row r="59" spans="1:21" ht="13.5">
      <c r="A59" s="63" t="s">
        <v>83</v>
      </c>
      <c r="B59" s="64"/>
      <c r="C59" s="63"/>
      <c r="D59" s="63"/>
      <c r="E59" s="63"/>
      <c r="F59" s="64"/>
      <c r="G59" s="69">
        <f>SUM(G2:G58)</f>
        <v>3375421</v>
      </c>
      <c r="H59" s="65"/>
      <c r="I59" s="69">
        <f>SUM(I2:I58)</f>
        <v>3982946.3629574305</v>
      </c>
      <c r="J59" s="69">
        <f>SUM(J2:J58)</f>
        <v>468405</v>
      </c>
      <c r="K59" s="65"/>
      <c r="L59" s="69">
        <f>SUM(L2:L58)</f>
        <v>491143.10679611657</v>
      </c>
      <c r="M59" s="69">
        <f>SUM(M2:M58)</f>
        <v>2570000</v>
      </c>
      <c r="N59" s="69">
        <f>SUM(N2:N58)</f>
        <v>3212500</v>
      </c>
      <c r="O59" s="65"/>
      <c r="P59" s="65"/>
      <c r="Q59" s="65"/>
      <c r="R59" s="65"/>
      <c r="S59" s="66">
        <f>SUM(S2:S58)</f>
        <v>30397026</v>
      </c>
      <c r="T59" s="66">
        <f>SUM(T2:T58)</f>
        <v>31259087.156596802</v>
      </c>
      <c r="U59" s="66">
        <f>SUM(U2:U56)</f>
        <v>36810852</v>
      </c>
    </row>
    <row r="60" spans="1:21" ht="13.5">
      <c r="A60" s="63" t="s">
        <v>84</v>
      </c>
      <c r="B60" s="64"/>
      <c r="C60" s="63"/>
      <c r="D60" s="63"/>
      <c r="E60" s="63"/>
      <c r="F60" s="64"/>
      <c r="G60" s="65"/>
      <c r="H60" s="65"/>
      <c r="I60" s="71">
        <f>I59-G59</f>
        <v>607525.3629574305</v>
      </c>
      <c r="J60" s="65"/>
      <c r="K60" s="65"/>
      <c r="L60" s="71">
        <f>L59-J59</f>
        <v>22738.106796116568</v>
      </c>
      <c r="M60" s="65"/>
      <c r="N60" s="71">
        <f>N59-M59</f>
        <v>642500</v>
      </c>
      <c r="O60" s="65"/>
      <c r="P60" s="65"/>
      <c r="Q60" s="65"/>
      <c r="R60" s="65"/>
      <c r="S60" s="63"/>
      <c r="T60" s="72">
        <f>T59-S59</f>
        <v>862061.1565968022</v>
      </c>
      <c r="U60" s="67">
        <f>U59/55</f>
        <v>669288.2181818181</v>
      </c>
    </row>
    <row r="61" ht="13.5">
      <c r="T61" s="76">
        <f>I60+L60+N60+T60</f>
        <v>2134824.6263503493</v>
      </c>
    </row>
  </sheetData>
  <sheetProtection/>
  <printOptions/>
  <pageMargins left="0.3937007874015748" right="0.3937007874015748" top="0.5905511811023623" bottom="0.3937007874015748" header="0" footer="0"/>
  <pageSetup horizontalDpi="300" verticalDpi="300" orientation="landscape" paperSize="9" scale="85" r:id="rId2"/>
  <headerFooter alignWithMargins="0">
    <oddHeader>&amp;C川口市議選挙2015年　選挙公営ムダ使い？ランキング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2015-08-22T01:44:22Z</cp:lastPrinted>
  <dcterms:created xsi:type="dcterms:W3CDTF">2011-07-15T01:46:13Z</dcterms:created>
  <dcterms:modified xsi:type="dcterms:W3CDTF">2016-12-07T01:43:04Z</dcterms:modified>
  <cp:category/>
  <cp:version/>
  <cp:contentType/>
  <cp:contentStatus/>
</cp:coreProperties>
</file>